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Metadata/LabelInfo.xml" ContentType="application/vnd.ms-office.classificationlabel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5" Type="http://schemas.microsoft.com/office/2020/02/relationships/classificationlabels" Target="docMetadata/LabelInfo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Mercadosemi\Desktop\WIP\True Up Petition 2024-25\Replies to Additional Information\Generation\"/>
    </mc:Choice>
  </mc:AlternateContent>
  <bookViews>
    <workbookView xWindow="0" yWindow="0" windowWidth="19200" windowHeight="6640"/>
  </bookViews>
  <sheets>
    <sheet name="AdditionalCapitalization" sheetId="1" r:id="rId1"/>
  </sheets>
  <externalReferences>
    <externalReference r:id="rId2"/>
  </externalReferences>
  <calcPr calcId="162913" iterate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95" i="1" l="1"/>
  <c r="J96" i="1"/>
  <c r="P38" i="1" l="1"/>
  <c r="P37" i="1"/>
  <c r="G95" i="1" l="1"/>
  <c r="E21" i="1"/>
  <c r="I79" i="1"/>
  <c r="I95" i="1" l="1"/>
  <c r="H95" i="1"/>
  <c r="L90" i="1"/>
  <c r="L89" i="1"/>
  <c r="L88" i="1"/>
  <c r="L87" i="1"/>
  <c r="K84" i="1"/>
  <c r="J84" i="1"/>
  <c r="I84" i="1"/>
  <c r="H84" i="1"/>
  <c r="G84" i="1"/>
  <c r="L83" i="1"/>
  <c r="L84" i="1" s="1"/>
  <c r="L80" i="1"/>
  <c r="K80" i="1"/>
  <c r="J80" i="1"/>
  <c r="I80" i="1"/>
  <c r="H80" i="1"/>
  <c r="G80" i="1"/>
  <c r="L78" i="1"/>
  <c r="K76" i="1"/>
  <c r="J76" i="1"/>
  <c r="H76" i="1"/>
  <c r="G76" i="1"/>
  <c r="L75" i="1"/>
  <c r="L76" i="1" s="1"/>
  <c r="I74" i="1"/>
  <c r="I72" i="1"/>
  <c r="L69" i="1"/>
  <c r="L68" i="1"/>
  <c r="L67" i="1"/>
  <c r="L66" i="1"/>
  <c r="K70" i="1"/>
  <c r="J70" i="1"/>
  <c r="I70" i="1"/>
  <c r="H70" i="1"/>
  <c r="G70" i="1"/>
  <c r="K64" i="1"/>
  <c r="J64" i="1"/>
  <c r="I64" i="1"/>
  <c r="H64" i="1"/>
  <c r="G64" i="1"/>
  <c r="L63" i="1"/>
  <c r="L64" i="1" s="1"/>
  <c r="L60" i="1"/>
  <c r="K58" i="1"/>
  <c r="J58" i="1"/>
  <c r="I58" i="1"/>
  <c r="H58" i="1"/>
  <c r="G58" i="1"/>
  <c r="L57" i="1"/>
  <c r="L56" i="1"/>
  <c r="L55" i="1"/>
  <c r="L54" i="1"/>
  <c r="L53" i="1"/>
  <c r="L52" i="1"/>
  <c r="L51" i="1"/>
  <c r="L50" i="1"/>
  <c r="L49" i="1"/>
  <c r="L48" i="1"/>
  <c r="L47" i="1"/>
  <c r="L46" i="1"/>
  <c r="L45" i="1"/>
  <c r="L44" i="1"/>
  <c r="L40" i="1"/>
  <c r="L39" i="1"/>
  <c r="L38" i="1"/>
  <c r="L37" i="1"/>
  <c r="L36" i="1"/>
  <c r="L24" i="1"/>
  <c r="L25" i="1"/>
  <c r="L26" i="1"/>
  <c r="L27" i="1"/>
  <c r="L28" i="1"/>
  <c r="L29" i="1"/>
  <c r="L31" i="1"/>
  <c r="L32" i="1"/>
  <c r="L33" i="1"/>
  <c r="J23" i="1"/>
  <c r="L23" i="1" s="1"/>
  <c r="K4" i="1"/>
  <c r="K5" i="1"/>
  <c r="K6" i="1"/>
  <c r="K7" i="1"/>
  <c r="K8" i="1"/>
  <c r="K9" i="1"/>
  <c r="H96" i="1" s="1"/>
  <c r="K10" i="1"/>
  <c r="L10" i="1" s="1"/>
  <c r="K11" i="1"/>
  <c r="K12" i="1"/>
  <c r="K13" i="1"/>
  <c r="K14" i="1"/>
  <c r="K15" i="1"/>
  <c r="K16" i="1"/>
  <c r="K17" i="1"/>
  <c r="K18" i="1"/>
  <c r="K19" i="1"/>
  <c r="K20" i="1"/>
  <c r="J4" i="1"/>
  <c r="J5" i="1"/>
  <c r="L5" i="1" s="1"/>
  <c r="J6" i="1"/>
  <c r="J7" i="1"/>
  <c r="J8" i="1"/>
  <c r="J9" i="1"/>
  <c r="J10" i="1"/>
  <c r="J11" i="1"/>
  <c r="J12" i="1"/>
  <c r="J13" i="1"/>
  <c r="J14" i="1"/>
  <c r="J15" i="1"/>
  <c r="J16" i="1"/>
  <c r="J17" i="1"/>
  <c r="L17" i="1" s="1"/>
  <c r="J18" i="1"/>
  <c r="J19" i="1"/>
  <c r="J20" i="1"/>
  <c r="E34" i="1"/>
  <c r="E42" i="1"/>
  <c r="E58" i="1"/>
  <c r="E61" i="1"/>
  <c r="E64" i="1"/>
  <c r="E70" i="1"/>
  <c r="E76" i="1"/>
  <c r="E80" i="1"/>
  <c r="E84" i="1"/>
  <c r="E91" i="1"/>
  <c r="I21" i="1"/>
  <c r="H21" i="1"/>
  <c r="G21" i="1"/>
  <c r="F90" i="1"/>
  <c r="F89" i="1"/>
  <c r="F88" i="1"/>
  <c r="F87" i="1"/>
  <c r="L16" i="1" l="1"/>
  <c r="L15" i="1"/>
  <c r="L14" i="1"/>
  <c r="L20" i="1"/>
  <c r="L8" i="1"/>
  <c r="L13" i="1"/>
  <c r="L19" i="1"/>
  <c r="L7" i="1"/>
  <c r="L18" i="1"/>
  <c r="L6" i="1"/>
  <c r="I96" i="1" s="1"/>
  <c r="L11" i="1"/>
  <c r="L91" i="1"/>
  <c r="I76" i="1"/>
  <c r="L58" i="1"/>
  <c r="L4" i="1"/>
  <c r="L12" i="1"/>
  <c r="G96" i="1"/>
  <c r="L9" i="1"/>
  <c r="L70" i="1"/>
  <c r="L21" i="1" l="1"/>
</calcChain>
</file>

<file path=xl/sharedStrings.xml><?xml version="1.0" encoding="utf-8"?>
<sst xmlns="http://schemas.openxmlformats.org/spreadsheetml/2006/main" count="285" uniqueCount="98">
  <si>
    <t xml:space="preserve">Replacement of Two penstock 
butterfly Valve including By-pass valve along with all servo mechanism and related control system etc.
</t>
  </si>
  <si>
    <t>Re-engineering of firefighting system of Generator and Transformer</t>
  </si>
  <si>
    <t>Replacement of transformer for Unit-1, Unit-2 and Unit-4.</t>
  </si>
  <si>
    <t>Construction of Transformer Yard to accommodate station service transformers, Unit-1 &amp; Unit-3 and procurement of the same.</t>
  </si>
  <si>
    <t>Construction of Beams and By-pass Isolators for KPS-1, KPS-2 &amp;Umiam feeders.</t>
  </si>
  <si>
    <t>132 KV SF6 Circuit Breaker (Spare)</t>
  </si>
  <si>
    <t>Complete Installation of SCADA including Hardware and Software</t>
  </si>
  <si>
    <t>Replacement of Governor and AVR system.</t>
  </si>
  <si>
    <t>Replacement of Generator Stator Air Cooler for three Units</t>
  </si>
  <si>
    <t>Upgradation of existing conventional AIS grid system with Gas insulated system (GIS)</t>
  </si>
  <si>
    <t>Procurement and Installation of CCTVs at Stage I Power Station</t>
  </si>
  <si>
    <t>Installation of 132/11 KV 5MVA Station Transformer and accessories to feed the Station Service Transformers.</t>
  </si>
  <si>
    <t>Replacement of Bypass Valve Stage-I</t>
  </si>
  <si>
    <t>Repairing of PRV liners and Draft Tube of all four units of Stage-I power house.</t>
  </si>
  <si>
    <t>Painting of Penstock of Umiam Stage-I HEP.</t>
  </si>
  <si>
    <t>ROV based Underwater inspection of tunnel interiors of the head race tunnel of Umiam Stage-I.</t>
  </si>
  <si>
    <t>Repairing work of Draft Tube and PRV Outlet pipe in Umiam Stage - I Power Station.</t>
  </si>
  <si>
    <t>NA</t>
  </si>
  <si>
    <t>Name of Project</t>
  </si>
  <si>
    <t>Completion Date</t>
  </si>
  <si>
    <t>Project Outlay</t>
  </si>
  <si>
    <t>Year of Capitalization</t>
  </si>
  <si>
    <t>Umiam Stage I</t>
  </si>
  <si>
    <t>Mar'27</t>
  </si>
  <si>
    <t>2026-27</t>
  </si>
  <si>
    <t>Sub-Total Umiam Stage I</t>
  </si>
  <si>
    <t>Umiam Stage II</t>
  </si>
  <si>
    <t>Installation of 250 KVA, 11/0.4 kv substation dedicated to the station supply of Umiam Stage-II Power Station  including cables etc</t>
  </si>
  <si>
    <t>Emulsifier system for Generator Transformer in both Units.</t>
  </si>
  <si>
    <t>Installation of On Line Supervisory system (SCADA) for the entire Power Station</t>
  </si>
  <si>
    <t>Replacement of 11 KV Switchgear Panels</t>
  </si>
  <si>
    <t>Procurement and Installation of CCTVs at Stage II Power Station</t>
  </si>
  <si>
    <t>Rehabilitation of the power channel at Umiam Stage-II.</t>
  </si>
  <si>
    <t>Painting of penstock of Umiam Stage-II HEP.</t>
  </si>
  <si>
    <t>Repairing work of Draft Tube and PRV outlet pipe at Umiam Stage-II Power station</t>
  </si>
  <si>
    <t xml:space="preserve">Providing Protection wall adjacent to the Power Channel Umiam Stage-II </t>
  </si>
  <si>
    <t>Umiam Stage III</t>
  </si>
  <si>
    <t>Renovation Modernisation and Upgradation of Umiam Stage III HEPP.</t>
  </si>
  <si>
    <t>April'26</t>
  </si>
  <si>
    <t>Re-Engineering of 132 KV BUS.</t>
  </si>
  <si>
    <t>Construction of 33 KV Bus and Bay for Outside source power supply from the existing 132/33 KV 10 MVA Transformer</t>
  </si>
  <si>
    <t>Procurement and Installation of CCTVs at Stage III Power Station</t>
  </si>
  <si>
    <t>Eye ROV based underwater inspection of tunnel interiors of low pressure tunnel of Face-I Stage-III HEP Kyrdemkulai..</t>
  </si>
  <si>
    <t>Proposed Additional Link Tunnel from Kyrdemkulai Reservoir to Nongmahir Forebay for Umiam  Stage III HEP</t>
  </si>
  <si>
    <t>Oct, 26</t>
  </si>
  <si>
    <t>Umiam Stage IV</t>
  </si>
  <si>
    <t>Automation and monitoring of MIV of the Generating units</t>
  </si>
  <si>
    <t xml:space="preserve">1. Overhauling and replacement of damaged parts of Unit-II.
2. Procurement of excitation transformers
</t>
  </si>
  <si>
    <t>Online Vibration monitoring of Generating Units</t>
  </si>
  <si>
    <t>Dedicated and reliable Outside Source power supply from 132 KV Bus.</t>
  </si>
  <si>
    <t>Telecommunication and Internet Facility</t>
  </si>
  <si>
    <t>Supervisory Control System (SCADA)</t>
  </si>
  <si>
    <t>Procurement of Spare Runner</t>
  </si>
  <si>
    <t>Hydraulic Power Pack with Control Panel for Butterfly Valve</t>
  </si>
  <si>
    <t>Installation of Fire fighting Scheme for Generator Stators</t>
  </si>
  <si>
    <t>Residual Life Assessment (RLA) of Stage IV Power Station</t>
  </si>
  <si>
    <t>Procurement and Installation of CCTVs at Stage IV Power Station</t>
  </si>
  <si>
    <t>Painting the internal and external surface of 2 nos. penstocks of Umiam Stage-IV Hep.</t>
  </si>
  <si>
    <t>Construction of bridge at Ch-16.00 Km on the road to Stage-IV power house Nongkhyllem</t>
  </si>
  <si>
    <t>Protection work to controlled the seepage from upstream at the Tail Race Stage -IV</t>
  </si>
  <si>
    <t xml:space="preserve">Umturu </t>
  </si>
  <si>
    <t>Procurement and Installation of CCTVs at Umtru Power Station</t>
  </si>
  <si>
    <t>Sonapani</t>
  </si>
  <si>
    <t xml:space="preserve">a) Procurement and Installation of 415V 3 Ph LT panel.
b)  Relays and Cards to replace some existing defective ones and spares.
c) Generator Circuit Breaker to replace the existing one.
</t>
  </si>
  <si>
    <t>Generation Protection Schemes</t>
  </si>
  <si>
    <t>Procurement of Diagnostic Tools, Plant &amp; Machineries for Generation system protection division</t>
  </si>
  <si>
    <t>Installation of OPGW for communication system between Stage III &amp; Stage IV, Stage I &amp; Stage II and Umtru-New Umtru Power Station including all Fiber Optics terminal equipments.</t>
  </si>
  <si>
    <t>Procurement of Online Oil Filtration Machine for all Generator Transformer under MePGCL</t>
  </si>
  <si>
    <t>Installation of ADSS OFC  for communication system (Dam Water Level monitoring) of Stage-3, Stage-4 and Leshka  power stations including all Tranducers, Converter ,Fibre Optic Terminal Equipments and all associated accessories</t>
  </si>
  <si>
    <t>Myntdu Leshka Power Station</t>
  </si>
  <si>
    <t>Supply and erection of spare Generator Transformer 1-Phase, 17.5 MVA, 132/33 KV with accessories for Leshka Power Station</t>
  </si>
  <si>
    <t>Nov, 25</t>
  </si>
  <si>
    <t>2025-26</t>
  </si>
  <si>
    <t>Replacement of Switchgear &amp; Protection System for Leshka Power Station</t>
  </si>
  <si>
    <t>Sept, 25</t>
  </si>
  <si>
    <t>Replacement of Air Coolers including accessories for Stator for all 3 units for Leshka Power Station</t>
  </si>
  <si>
    <t>April, 25</t>
  </si>
  <si>
    <t>MLHEP Stage-I : Painting of the External Surfaces of the Penstock Pipes (3 Numbers).</t>
  </si>
  <si>
    <t>April, 27</t>
  </si>
  <si>
    <t>NUHEP</t>
  </si>
  <si>
    <t>Procurement and Installation of CCTVs at New Umtru Power Station</t>
  </si>
  <si>
    <t>Heavy duty log boom</t>
  </si>
  <si>
    <t>Lakroh</t>
  </si>
  <si>
    <t>Replacement of Generator Transformer (with 3.3/33 KV, 2.5 MVA) including augmentation of Switchyard from 11KV to 33 KV for Lakroh PS</t>
  </si>
  <si>
    <t>Oct, 25</t>
  </si>
  <si>
    <t>Dam Rehabiliation Improvement Project</t>
  </si>
  <si>
    <t>Dam Rehabilitation and Improvement Project (DRIP) Phase-2 and 3 for Umiam Stage-I.</t>
  </si>
  <si>
    <t>Dam Rehabilitation and Improvement Project (DRIP) Phase-2 and 3 for Umiam-Umtru Stage-III.</t>
  </si>
  <si>
    <t>MLHEP Stage-I Dam (DRIP-II &amp;III)</t>
  </si>
  <si>
    <t>Name of Scheme</t>
  </si>
  <si>
    <t>RMU Stage III</t>
  </si>
  <si>
    <t>DRIP</t>
  </si>
  <si>
    <t>Equity</t>
  </si>
  <si>
    <t>Loan</t>
  </si>
  <si>
    <t>Grant</t>
  </si>
  <si>
    <t>Funding Patter for FY 2025-26</t>
  </si>
  <si>
    <t>Funding Patter for FY 2026-27</t>
  </si>
  <si>
    <t>Apr'25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</si>
</sst>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12"/>
      <color theme="1"/>
      <name val="Candara"/>
      <family val="2"/>
    </font>
    <font>
      <b/>
      <sz val="12"/>
      <color theme="1"/>
      <name val="Candara"/>
      <family val="2"/>
    </font>
    <font>
      <sz val="12"/>
      <color rgb="FF000000"/>
      <name val="Candara"/>
      <family val="2"/>
    </font>
    <font>
      <sz val="12"/>
      <name val="Candara"/>
      <family val="2"/>
    </font>
    <font>
      <b/>
      <sz val="12"/>
      <name val="Candara"/>
      <family val="2"/>
    </font>
  </fonts>
  <fills count="4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1" xfId="0" applyFont="1" applyBorder="1" applyAlignment="1">
      <alignment wrapText="1"/>
    </xf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wrapText="1"/>
    </xf>
    <xf numFmtId="0" fontId="1" fillId="0" borderId="0" xfId="0" applyFont="1"/>
    <xf numFmtId="0" fontId="3" fillId="0" borderId="1" xfId="0" applyFont="1" applyBorder="1" applyAlignment="1">
      <alignment horizontal="center" vertical="center"/>
    </xf>
    <xf numFmtId="0" fontId="1" fillId="0" borderId="1" xfId="0" applyFont="1" applyBorder="1"/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wrapText="1"/>
    </xf>
    <xf numFmtId="0" fontId="1" fillId="0" borderId="0" xfId="0" applyFont="1" applyAlignment="1">
      <alignment horizontal="center"/>
    </xf>
    <xf numFmtId="0" fontId="4" fillId="2" borderId="1" xfId="0" applyFont="1" applyFill="1" applyBorder="1"/>
    <xf numFmtId="0" fontId="4" fillId="2" borderId="1" xfId="0" applyFont="1" applyFill="1" applyBorder="1" applyAlignment="1">
      <alignment horizontal="center"/>
    </xf>
    <xf numFmtId="0" fontId="5" fillId="2" borderId="1" xfId="0" applyFont="1" applyFill="1" applyBorder="1" applyAlignment="1">
      <alignment wrapText="1"/>
    </xf>
    <xf numFmtId="0" fontId="5" fillId="2" borderId="1" xfId="0" applyFont="1" applyFill="1" applyBorder="1"/>
    <xf numFmtId="0" fontId="5" fillId="2" borderId="1" xfId="0" applyFont="1" applyFill="1" applyBorder="1" applyAlignment="1">
      <alignment horizontal="center" wrapText="1"/>
    </xf>
    <xf numFmtId="0" fontId="5" fillId="2" borderId="1" xfId="0" applyFont="1" applyFill="1" applyBorder="1" applyAlignment="1">
      <alignment horizontal="center"/>
    </xf>
    <xf numFmtId="2" fontId="1" fillId="0" borderId="0" xfId="0" applyNumberFormat="1" applyFont="1" applyAlignment="1">
      <alignment horizontal="center"/>
    </xf>
    <xf numFmtId="2" fontId="1" fillId="0" borderId="1" xfId="0" applyNumberFormat="1" applyFont="1" applyBorder="1" applyAlignment="1">
      <alignment horizontal="center"/>
    </xf>
    <xf numFmtId="2" fontId="5" fillId="2" borderId="1" xfId="0" applyNumberFormat="1" applyFont="1" applyFill="1" applyBorder="1" applyAlignment="1">
      <alignment horizontal="center"/>
    </xf>
    <xf numFmtId="0" fontId="2" fillId="2" borderId="1" xfId="0" applyFont="1" applyFill="1" applyBorder="1"/>
    <xf numFmtId="0" fontId="2" fillId="2" borderId="1" xfId="0" applyFont="1" applyFill="1" applyBorder="1" applyAlignment="1">
      <alignment wrapText="1"/>
    </xf>
    <xf numFmtId="0" fontId="2" fillId="2" borderId="1" xfId="0" applyFont="1" applyFill="1" applyBorder="1" applyAlignment="1">
      <alignment horizontal="center"/>
    </xf>
    <xf numFmtId="4" fontId="2" fillId="2" borderId="1" xfId="0" applyNumberFormat="1" applyFont="1" applyFill="1" applyBorder="1" applyAlignment="1">
      <alignment horizontal="center"/>
    </xf>
    <xf numFmtId="2" fontId="2" fillId="2" borderId="1" xfId="0" applyNumberFormat="1" applyFont="1" applyFill="1" applyBorder="1" applyAlignment="1">
      <alignment horizontal="center"/>
    </xf>
    <xf numFmtId="0" fontId="1" fillId="3" borderId="1" xfId="0" applyFont="1" applyFill="1" applyBorder="1" applyAlignment="1">
      <alignment wrapText="1"/>
    </xf>
    <xf numFmtId="0" fontId="3" fillId="3" borderId="1" xfId="0" applyFont="1" applyFill="1" applyBorder="1" applyAlignment="1">
      <alignment horizontal="center" vertical="center"/>
    </xf>
    <xf numFmtId="0" fontId="1" fillId="3" borderId="1" xfId="0" applyFont="1" applyFill="1" applyBorder="1"/>
    <xf numFmtId="2" fontId="1" fillId="3" borderId="1" xfId="0" applyNumberFormat="1" applyFont="1" applyFill="1" applyBorder="1" applyAlignment="1">
      <alignment horizontal="center"/>
    </xf>
    <xf numFmtId="0" fontId="1" fillId="3" borderId="0" xfId="0" applyFont="1" applyFill="1"/>
    <xf numFmtId="0" fontId="3" fillId="3" borderId="1" xfId="0" applyFont="1" applyFill="1" applyBorder="1" applyAlignment="1">
      <alignment horizontal="justify" vertical="center" wrapText="1"/>
    </xf>
    <xf numFmtId="0" fontId="3" fillId="3" borderId="1" xfId="0" applyFont="1" applyFill="1" applyBorder="1" applyAlignment="1">
      <alignment wrapText="1"/>
    </xf>
    <xf numFmtId="0" fontId="1" fillId="3" borderId="1" xfId="0" applyFont="1" applyFill="1" applyBorder="1" applyAlignment="1">
      <alignment horizontal="center"/>
    </xf>
    <xf numFmtId="2" fontId="1" fillId="0" borderId="0" xfId="0" applyNumberFormat="1" applyFont="1"/>
    <xf numFmtId="0" fontId="5" fillId="2" borderId="1" xfId="0" applyFont="1" applyFill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DMIN/Documents/Meghalaya/True%20Up%202022-23/Generation/MYT%20Generatio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2"/>
      <sheetName val="Consolidated"/>
      <sheetName val="Sheet1"/>
      <sheetName val="Capex Details"/>
      <sheetName val="Project Details"/>
      <sheetName val="Summary Capitalization"/>
      <sheetName val="Calculation of Gants"/>
      <sheetName val="MLHEP"/>
      <sheetName val="NUHEP"/>
      <sheetName val="Lakroh"/>
      <sheetName val="Old Stations"/>
      <sheetName val="Sheet3"/>
    </sheetNames>
    <sheetDataSet>
      <sheetData sheetId="0" refreshError="1"/>
      <sheetData sheetId="1" refreshError="1"/>
      <sheetData sheetId="2" refreshError="1"/>
      <sheetData sheetId="3" refreshError="1">
        <row r="4">
          <cell r="H4">
            <v>0.68880083601846209</v>
          </cell>
          <cell r="I4">
            <v>0.31115562135330488</v>
          </cell>
        </row>
        <row r="5">
          <cell r="H5">
            <v>0.8384489125974558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theme/theme1.xml><?xml version="1.0" encoding="utf-8"?>
<a:theme xmlns:a="http://schemas.openxmlformats.org/drawingml/2006/main" name="Office 2013 - 2022 Theme">
  <a:themeElements>
    <a:clrScheme name="Blue Green">
      <a:dk1>
        <a:sysClr val="windowText" lastClr="000000"/>
      </a:dk1>
      <a:lt1>
        <a:sysClr val="window" lastClr="FFFFFF"/>
      </a:lt1>
      <a:dk2>
        <a:srgbClr val="373545"/>
      </a:dk2>
      <a:lt2>
        <a:srgbClr val="CEDBE6"/>
      </a:lt2>
      <a:accent1>
        <a:srgbClr val="3494BA"/>
      </a:accent1>
      <a:accent2>
        <a:srgbClr val="58B6C0"/>
      </a:accent2>
      <a:accent3>
        <a:srgbClr val="75BDA7"/>
      </a:accent3>
      <a:accent4>
        <a:srgbClr val="7A8C8E"/>
      </a:accent4>
      <a:accent5>
        <a:srgbClr val="84ACB6"/>
      </a:accent5>
      <a:accent6>
        <a:srgbClr val="2683C6"/>
      </a:accent6>
      <a:hlink>
        <a:srgbClr val="6B9F25"/>
      </a:hlink>
      <a:folHlink>
        <a:srgbClr val="9F6715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P111"/>
  <sheetViews>
    <sheetView tabSelected="1" topLeftCell="E1" zoomScaleNormal="100" workbookViewId="0">
      <selection activeCell="F94" sqref="F94"/>
    </sheetView>
  </sheetViews>
  <sheetFormatPr defaultColWidth="8.81640625" defaultRowHeight="15.5" x14ac:dyDescent="0.35"/>
  <cols>
    <col min="1" max="1" width="8.81640625" style="4"/>
    <col min="2" max="2" width="81.90625" style="10" bestFit="1" customWidth="1"/>
    <col min="3" max="3" width="15.1796875" style="4" customWidth="1"/>
    <col min="4" max="4" width="16.36328125" style="4" bestFit="1" customWidth="1"/>
    <col min="5" max="5" width="30.1796875" style="4" customWidth="1"/>
    <col min="6" max="6" width="14.1796875" style="4" customWidth="1"/>
    <col min="7" max="12" width="18.81640625" style="4" customWidth="1"/>
    <col min="13" max="16384" width="8.81640625" style="4"/>
  </cols>
  <sheetData>
    <row r="2" spans="2:12" ht="31" x14ac:dyDescent="0.35">
      <c r="B2" s="14" t="s">
        <v>18</v>
      </c>
      <c r="C2" s="16" t="s">
        <v>89</v>
      </c>
      <c r="D2" s="15" t="s">
        <v>19</v>
      </c>
      <c r="E2" s="17" t="s">
        <v>20</v>
      </c>
      <c r="F2" s="16" t="s">
        <v>21</v>
      </c>
      <c r="G2" s="35" t="s">
        <v>95</v>
      </c>
      <c r="H2" s="35"/>
      <c r="I2" s="35"/>
      <c r="J2" s="35" t="s">
        <v>96</v>
      </c>
      <c r="K2" s="35"/>
      <c r="L2" s="35"/>
    </row>
    <row r="3" spans="2:12" x14ac:dyDescent="0.35">
      <c r="B3" s="15"/>
      <c r="C3" s="15"/>
      <c r="D3" s="15"/>
      <c r="E3" s="15"/>
      <c r="F3" s="15"/>
      <c r="G3" s="16" t="s">
        <v>92</v>
      </c>
      <c r="H3" s="16" t="s">
        <v>93</v>
      </c>
      <c r="I3" s="16" t="s">
        <v>94</v>
      </c>
      <c r="J3" s="16" t="s">
        <v>92</v>
      </c>
      <c r="K3" s="16" t="s">
        <v>93</v>
      </c>
      <c r="L3" s="16" t="s">
        <v>94</v>
      </c>
    </row>
    <row r="4" spans="2:12" ht="62" x14ac:dyDescent="0.35">
      <c r="B4" s="1" t="s">
        <v>0</v>
      </c>
      <c r="C4" s="5" t="s">
        <v>22</v>
      </c>
      <c r="D4" s="5" t="s">
        <v>24</v>
      </c>
      <c r="E4" s="5">
        <v>6.14</v>
      </c>
      <c r="F4" s="6" t="s">
        <v>24</v>
      </c>
      <c r="G4" s="19"/>
      <c r="H4" s="19"/>
      <c r="I4" s="19"/>
      <c r="J4" s="19">
        <f>E4*'[1]Capex Details'!$H$4</f>
        <v>4.2292371331533571</v>
      </c>
      <c r="K4" s="19">
        <f>E4*'[1]Capex Details'!$I$4</f>
        <v>1.9104955151092919</v>
      </c>
      <c r="L4" s="19">
        <f t="shared" ref="L4:L20" si="0">E4-J4-K4</f>
        <v>2.6735173735059625E-4</v>
      </c>
    </row>
    <row r="5" spans="2:12" x14ac:dyDescent="0.35">
      <c r="B5" s="1" t="s">
        <v>1</v>
      </c>
      <c r="C5" s="5" t="s">
        <v>22</v>
      </c>
      <c r="D5" s="5" t="s">
        <v>24</v>
      </c>
      <c r="E5" s="5">
        <v>0.09</v>
      </c>
      <c r="F5" s="6" t="s">
        <v>24</v>
      </c>
      <c r="G5" s="19"/>
      <c r="H5" s="19"/>
      <c r="I5" s="19"/>
      <c r="J5" s="19">
        <f>E5*'[1]Capex Details'!$H$4</f>
        <v>6.1992075241661587E-2</v>
      </c>
      <c r="K5" s="19">
        <f>E5*'[1]Capex Details'!$I$4</f>
        <v>2.8004005921797439E-2</v>
      </c>
      <c r="L5" s="19">
        <f t="shared" si="0"/>
        <v>3.9188365409704995E-6</v>
      </c>
    </row>
    <row r="6" spans="2:12" s="30" customFormat="1" x14ac:dyDescent="0.35">
      <c r="B6" s="26" t="s">
        <v>2</v>
      </c>
      <c r="C6" s="27" t="s">
        <v>22</v>
      </c>
      <c r="D6" s="27" t="s">
        <v>24</v>
      </c>
      <c r="E6" s="27">
        <v>0</v>
      </c>
      <c r="F6" s="28" t="s">
        <v>24</v>
      </c>
      <c r="G6" s="29"/>
      <c r="H6" s="29"/>
      <c r="I6" s="29"/>
      <c r="J6" s="29">
        <f>E6*'[1]Capex Details'!$H$4</f>
        <v>0</v>
      </c>
      <c r="K6" s="29">
        <f>E6*'[1]Capex Details'!$I$4</f>
        <v>0</v>
      </c>
      <c r="L6" s="29">
        <f t="shared" si="0"/>
        <v>0</v>
      </c>
    </row>
    <row r="7" spans="2:12" ht="31" x14ac:dyDescent="0.35">
      <c r="B7" s="1" t="s">
        <v>3</v>
      </c>
      <c r="C7" s="5" t="s">
        <v>22</v>
      </c>
      <c r="D7" s="5" t="s">
        <v>24</v>
      </c>
      <c r="E7" s="5">
        <v>0.35</v>
      </c>
      <c r="F7" s="6" t="s">
        <v>24</v>
      </c>
      <c r="G7" s="19"/>
      <c r="H7" s="19"/>
      <c r="I7" s="19"/>
      <c r="J7" s="19">
        <f>E7*'[1]Capex Details'!$H$4</f>
        <v>0.24108029260646172</v>
      </c>
      <c r="K7" s="19">
        <f>E7*'[1]Capex Details'!$I$4</f>
        <v>0.1089044674736567</v>
      </c>
      <c r="L7" s="19">
        <f t="shared" si="0"/>
        <v>1.5239919881560038E-5</v>
      </c>
    </row>
    <row r="8" spans="2:12" x14ac:dyDescent="0.35">
      <c r="B8" s="1" t="s">
        <v>4</v>
      </c>
      <c r="C8" s="5" t="s">
        <v>22</v>
      </c>
      <c r="D8" s="5" t="s">
        <v>24</v>
      </c>
      <c r="E8" s="5">
        <v>0.49</v>
      </c>
      <c r="F8" s="6" t="s">
        <v>24</v>
      </c>
      <c r="G8" s="19"/>
      <c r="H8" s="19"/>
      <c r="I8" s="19"/>
      <c r="J8" s="19">
        <f>E8*'[1]Capex Details'!$H$4</f>
        <v>0.33751240964904644</v>
      </c>
      <c r="K8" s="19">
        <f>E8*'[1]Capex Details'!$I$4</f>
        <v>0.1524662544631194</v>
      </c>
      <c r="L8" s="19">
        <f t="shared" si="0"/>
        <v>2.1335887834150746E-5</v>
      </c>
    </row>
    <row r="9" spans="2:12" ht="15" customHeight="1" x14ac:dyDescent="0.35">
      <c r="B9" s="2" t="s">
        <v>5</v>
      </c>
      <c r="C9" s="5" t="s">
        <v>22</v>
      </c>
      <c r="D9" s="5" t="s">
        <v>24</v>
      </c>
      <c r="E9" s="5">
        <v>0.36</v>
      </c>
      <c r="F9" s="6" t="s">
        <v>24</v>
      </c>
      <c r="G9" s="19"/>
      <c r="H9" s="19"/>
      <c r="I9" s="19"/>
      <c r="J9" s="19">
        <f>E9*'[1]Capex Details'!$H$4</f>
        <v>0.24796830096664635</v>
      </c>
      <c r="K9" s="19">
        <f>E9*'[1]Capex Details'!$I$4</f>
        <v>0.11201602368718976</v>
      </c>
      <c r="L9" s="19">
        <f t="shared" si="0"/>
        <v>1.5675346163881998E-5</v>
      </c>
    </row>
    <row r="10" spans="2:12" x14ac:dyDescent="0.35">
      <c r="B10" s="3" t="s">
        <v>6</v>
      </c>
      <c r="C10" s="5" t="s">
        <v>22</v>
      </c>
      <c r="D10" s="5" t="s">
        <v>24</v>
      </c>
      <c r="E10" s="5">
        <v>18.12</v>
      </c>
      <c r="F10" s="6" t="s">
        <v>24</v>
      </c>
      <c r="G10" s="19"/>
      <c r="H10" s="19"/>
      <c r="I10" s="19"/>
      <c r="J10" s="19">
        <f>E10*'[1]Capex Details'!$H$4</f>
        <v>12.481071148654534</v>
      </c>
      <c r="K10" s="19">
        <f>E10*'[1]Capex Details'!$I$4</f>
        <v>5.6381398589218845</v>
      </c>
      <c r="L10" s="19">
        <f t="shared" si="0"/>
        <v>7.8899242358243526E-4</v>
      </c>
    </row>
    <row r="11" spans="2:12" s="30" customFormat="1" x14ac:dyDescent="0.35">
      <c r="B11" s="31" t="s">
        <v>7</v>
      </c>
      <c r="C11" s="27" t="s">
        <v>22</v>
      </c>
      <c r="D11" s="27" t="s">
        <v>24</v>
      </c>
      <c r="E11" s="27">
        <v>0</v>
      </c>
      <c r="F11" s="28" t="s">
        <v>24</v>
      </c>
      <c r="G11" s="29"/>
      <c r="H11" s="29"/>
      <c r="I11" s="29"/>
      <c r="J11" s="29">
        <f>E11*'[1]Capex Details'!$H$4</f>
        <v>0</v>
      </c>
      <c r="K11" s="29">
        <f>E11*'[1]Capex Details'!$I$4</f>
        <v>0</v>
      </c>
      <c r="L11" s="29">
        <f t="shared" si="0"/>
        <v>0</v>
      </c>
    </row>
    <row r="12" spans="2:12" x14ac:dyDescent="0.35">
      <c r="B12" s="3" t="s">
        <v>8</v>
      </c>
      <c r="C12" s="5" t="s">
        <v>22</v>
      </c>
      <c r="D12" s="5" t="s">
        <v>24</v>
      </c>
      <c r="E12" s="5">
        <v>3.51</v>
      </c>
      <c r="F12" s="6" t="s">
        <v>24</v>
      </c>
      <c r="G12" s="19"/>
      <c r="H12" s="19"/>
      <c r="I12" s="19"/>
      <c r="J12" s="19">
        <f>E12*'[1]Capex Details'!$H$4</f>
        <v>2.4176909344248019</v>
      </c>
      <c r="K12" s="19">
        <f>E12*'[1]Capex Details'!$I$4</f>
        <v>1.0921562309501001</v>
      </c>
      <c r="L12" s="19">
        <f t="shared" si="0"/>
        <v>1.5283462509785295E-4</v>
      </c>
    </row>
    <row r="13" spans="2:12" s="30" customFormat="1" x14ac:dyDescent="0.35">
      <c r="B13" s="32" t="s">
        <v>9</v>
      </c>
      <c r="C13" s="27" t="s">
        <v>22</v>
      </c>
      <c r="D13" s="27" t="s">
        <v>24</v>
      </c>
      <c r="E13" s="27">
        <v>0</v>
      </c>
      <c r="F13" s="28" t="s">
        <v>24</v>
      </c>
      <c r="G13" s="29"/>
      <c r="H13" s="29"/>
      <c r="I13" s="29"/>
      <c r="J13" s="29">
        <f>E13*'[1]Capex Details'!$H$4</f>
        <v>0</v>
      </c>
      <c r="K13" s="29">
        <f>E13*'[1]Capex Details'!$I$4</f>
        <v>0</v>
      </c>
      <c r="L13" s="29">
        <f t="shared" si="0"/>
        <v>0</v>
      </c>
    </row>
    <row r="14" spans="2:12" x14ac:dyDescent="0.35">
      <c r="B14" s="3" t="s">
        <v>10</v>
      </c>
      <c r="C14" s="5" t="s">
        <v>22</v>
      </c>
      <c r="D14" s="5" t="s">
        <v>24</v>
      </c>
      <c r="E14" s="5">
        <v>0.1</v>
      </c>
      <c r="F14" s="6" t="s">
        <v>24</v>
      </c>
      <c r="G14" s="19"/>
      <c r="H14" s="19"/>
      <c r="I14" s="19"/>
      <c r="J14" s="19">
        <f>E14*'[1]Capex Details'!$H$4</f>
        <v>6.8880083601846206E-2</v>
      </c>
      <c r="K14" s="19">
        <f>E14*'[1]Capex Details'!$I$4</f>
        <v>3.1115562135330489E-2</v>
      </c>
      <c r="L14" s="19">
        <f t="shared" si="0"/>
        <v>4.3542628233098069E-6</v>
      </c>
    </row>
    <row r="15" spans="2:12" ht="31" x14ac:dyDescent="0.35">
      <c r="B15" s="3" t="s">
        <v>11</v>
      </c>
      <c r="C15" s="5" t="s">
        <v>22</v>
      </c>
      <c r="D15" s="5" t="s">
        <v>24</v>
      </c>
      <c r="E15" s="5">
        <v>3.5</v>
      </c>
      <c r="F15" s="6" t="s">
        <v>24</v>
      </c>
      <c r="G15" s="19"/>
      <c r="H15" s="19"/>
      <c r="I15" s="19"/>
      <c r="J15" s="19">
        <f>E15*'[1]Capex Details'!$H$4</f>
        <v>2.4108029260646173</v>
      </c>
      <c r="K15" s="19">
        <f>E15*'[1]Capex Details'!$I$4</f>
        <v>1.089044674736567</v>
      </c>
      <c r="L15" s="19">
        <f t="shared" si="0"/>
        <v>1.523991988157114E-4</v>
      </c>
    </row>
    <row r="16" spans="2:12" x14ac:dyDescent="0.35">
      <c r="B16" s="2" t="s">
        <v>12</v>
      </c>
      <c r="C16" s="5" t="s">
        <v>22</v>
      </c>
      <c r="D16" s="5" t="s">
        <v>24</v>
      </c>
      <c r="E16" s="5">
        <v>1</v>
      </c>
      <c r="F16" s="6" t="s">
        <v>24</v>
      </c>
      <c r="G16" s="19"/>
      <c r="H16" s="19"/>
      <c r="I16" s="19"/>
      <c r="J16" s="19">
        <f>E16*'[1]Capex Details'!$H$4</f>
        <v>0.68880083601846209</v>
      </c>
      <c r="K16" s="19">
        <f>E16*'[1]Capex Details'!$I$4</f>
        <v>0.31115562135330488</v>
      </c>
      <c r="L16" s="19">
        <f t="shared" si="0"/>
        <v>4.354262823302868E-5</v>
      </c>
    </row>
    <row r="17" spans="2:12" x14ac:dyDescent="0.35">
      <c r="B17" s="3" t="s">
        <v>13</v>
      </c>
      <c r="C17" s="5" t="s">
        <v>22</v>
      </c>
      <c r="D17" s="5" t="s">
        <v>24</v>
      </c>
      <c r="E17" s="5">
        <v>0.7</v>
      </c>
      <c r="F17" s="6" t="s">
        <v>24</v>
      </c>
      <c r="G17" s="19"/>
      <c r="H17" s="19"/>
      <c r="I17" s="19"/>
      <c r="J17" s="19">
        <f>E17*'[1]Capex Details'!$H$4</f>
        <v>0.48216058521292343</v>
      </c>
      <c r="K17" s="19">
        <f>E17*'[1]Capex Details'!$I$4</f>
        <v>0.2178089349473134</v>
      </c>
      <c r="L17" s="19">
        <f t="shared" si="0"/>
        <v>3.0479839763120076E-5</v>
      </c>
    </row>
    <row r="18" spans="2:12" x14ac:dyDescent="0.35">
      <c r="B18" s="2" t="s">
        <v>14</v>
      </c>
      <c r="C18" s="5" t="s">
        <v>22</v>
      </c>
      <c r="D18" s="5" t="s">
        <v>24</v>
      </c>
      <c r="E18" s="5">
        <v>1.58</v>
      </c>
      <c r="F18" s="6" t="s">
        <v>24</v>
      </c>
      <c r="G18" s="19"/>
      <c r="H18" s="19"/>
      <c r="I18" s="19"/>
      <c r="J18" s="19">
        <f>E18*'[1]Capex Details'!$H$4</f>
        <v>1.0883053209091702</v>
      </c>
      <c r="K18" s="19">
        <f>E18*'[1]Capex Details'!$I$4</f>
        <v>0.49162588173822175</v>
      </c>
      <c r="L18" s="19">
        <f t="shared" si="0"/>
        <v>6.87973526081187E-5</v>
      </c>
    </row>
    <row r="19" spans="2:12" ht="31" x14ac:dyDescent="0.35">
      <c r="B19" s="3" t="s">
        <v>15</v>
      </c>
      <c r="C19" s="5" t="s">
        <v>22</v>
      </c>
      <c r="D19" s="5" t="s">
        <v>24</v>
      </c>
      <c r="E19" s="5">
        <v>0.99</v>
      </c>
      <c r="F19" s="6" t="s">
        <v>24</v>
      </c>
      <c r="G19" s="19"/>
      <c r="H19" s="19"/>
      <c r="I19" s="19"/>
      <c r="J19" s="19">
        <f>E19*'[1]Capex Details'!$H$4</f>
        <v>0.68191282765827743</v>
      </c>
      <c r="K19" s="19">
        <f>E19*'[1]Capex Details'!$I$4</f>
        <v>0.30804406513977184</v>
      </c>
      <c r="L19" s="19">
        <f t="shared" si="0"/>
        <v>4.3107201950720597E-5</v>
      </c>
    </row>
    <row r="20" spans="2:12" x14ac:dyDescent="0.35">
      <c r="B20" s="3" t="s">
        <v>16</v>
      </c>
      <c r="C20" s="5" t="s">
        <v>22</v>
      </c>
      <c r="D20" s="5" t="s">
        <v>24</v>
      </c>
      <c r="E20" s="5">
        <v>0.47</v>
      </c>
      <c r="F20" s="6" t="s">
        <v>24</v>
      </c>
      <c r="G20" s="19"/>
      <c r="H20" s="19"/>
      <c r="I20" s="19"/>
      <c r="J20" s="19">
        <f>E20*'[1]Capex Details'!$H$4</f>
        <v>0.32373639292867717</v>
      </c>
      <c r="K20" s="19">
        <f>E20*'[1]Capex Details'!$I$4</f>
        <v>0.14624314203605329</v>
      </c>
      <c r="L20" s="19">
        <f t="shared" si="0"/>
        <v>2.0465035269506826E-5</v>
      </c>
    </row>
    <row r="21" spans="2:12" x14ac:dyDescent="0.35">
      <c r="B21" s="14" t="s">
        <v>25</v>
      </c>
      <c r="C21" s="15"/>
      <c r="D21" s="15"/>
      <c r="E21" s="17">
        <f>SUM(E4:E20)</f>
        <v>37.400000000000006</v>
      </c>
      <c r="F21" s="15"/>
      <c r="G21" s="17">
        <f t="shared" ref="G21:L21" si="1">SUM(G4:G20)</f>
        <v>0</v>
      </c>
      <c r="H21" s="17">
        <f t="shared" si="1"/>
        <v>0</v>
      </c>
      <c r="I21" s="17">
        <f t="shared" si="1"/>
        <v>0</v>
      </c>
      <c r="J21" s="20">
        <v>79.094999999999999</v>
      </c>
      <c r="K21" s="17">
        <v>35.729999999999997</v>
      </c>
      <c r="L21" s="20">
        <f t="shared" si="1"/>
        <v>1.6284942959149638E-3</v>
      </c>
    </row>
    <row r="22" spans="2:12" x14ac:dyDescent="0.35">
      <c r="B22" s="14" t="s">
        <v>26</v>
      </c>
      <c r="C22" s="14"/>
      <c r="D22" s="14"/>
      <c r="E22" s="14"/>
      <c r="F22" s="6"/>
      <c r="G22" s="8"/>
      <c r="H22" s="8"/>
      <c r="I22" s="8"/>
      <c r="J22" s="8"/>
      <c r="K22" s="8"/>
      <c r="L22" s="8"/>
    </row>
    <row r="23" spans="2:12" ht="31" x14ac:dyDescent="0.35">
      <c r="B23" s="3" t="s">
        <v>27</v>
      </c>
      <c r="C23" s="5" t="s">
        <v>26</v>
      </c>
      <c r="D23" s="5" t="s">
        <v>23</v>
      </c>
      <c r="E23" s="5">
        <v>0.09</v>
      </c>
      <c r="F23" s="6" t="s">
        <v>24</v>
      </c>
      <c r="G23" s="19">
        <v>0</v>
      </c>
      <c r="H23" s="19">
        <v>0</v>
      </c>
      <c r="I23" s="19">
        <v>0</v>
      </c>
      <c r="J23" s="19">
        <f>E23*'[1]Capex Details'!$H$5</f>
        <v>7.5460402133771018E-2</v>
      </c>
      <c r="K23" s="19">
        <v>0.01</v>
      </c>
      <c r="L23" s="19">
        <f t="shared" ref="L23:L33" si="2">E23-J23-K23</f>
        <v>4.5395978662289786E-3</v>
      </c>
    </row>
    <row r="24" spans="2:12" x14ac:dyDescent="0.35">
      <c r="B24" s="3" t="s">
        <v>28</v>
      </c>
      <c r="C24" s="5" t="s">
        <v>26</v>
      </c>
      <c r="D24" s="5" t="s">
        <v>23</v>
      </c>
      <c r="E24" s="5">
        <v>0.1</v>
      </c>
      <c r="F24" s="6" t="s">
        <v>24</v>
      </c>
      <c r="G24" s="19">
        <v>0</v>
      </c>
      <c r="H24" s="19">
        <v>0</v>
      </c>
      <c r="I24" s="19">
        <v>0</v>
      </c>
      <c r="J24" s="19">
        <v>0.09</v>
      </c>
      <c r="K24" s="19">
        <v>0.01</v>
      </c>
      <c r="L24" s="19">
        <f t="shared" si="2"/>
        <v>0</v>
      </c>
    </row>
    <row r="25" spans="2:12" x14ac:dyDescent="0.35">
      <c r="B25" s="1" t="s">
        <v>29</v>
      </c>
      <c r="C25" s="5" t="s">
        <v>26</v>
      </c>
      <c r="D25" s="5" t="s">
        <v>23</v>
      </c>
      <c r="E25" s="5">
        <v>9.06</v>
      </c>
      <c r="F25" s="6" t="s">
        <v>24</v>
      </c>
      <c r="G25" s="19">
        <v>0</v>
      </c>
      <c r="H25" s="19">
        <v>0</v>
      </c>
      <c r="I25" s="19">
        <v>0</v>
      </c>
      <c r="J25" s="19">
        <v>8.15</v>
      </c>
      <c r="K25" s="19">
        <v>0.91</v>
      </c>
      <c r="L25" s="19">
        <f t="shared" si="2"/>
        <v>0</v>
      </c>
    </row>
    <row r="26" spans="2:12" x14ac:dyDescent="0.35">
      <c r="B26" s="2" t="s">
        <v>30</v>
      </c>
      <c r="C26" s="5" t="s">
        <v>26</v>
      </c>
      <c r="D26" s="5" t="s">
        <v>23</v>
      </c>
      <c r="E26" s="5">
        <v>2.72</v>
      </c>
      <c r="F26" s="6" t="s">
        <v>24</v>
      </c>
      <c r="G26" s="19">
        <v>0</v>
      </c>
      <c r="H26" s="19">
        <v>0</v>
      </c>
      <c r="I26" s="19">
        <v>0</v>
      </c>
      <c r="J26" s="19">
        <v>2.4500000000000002</v>
      </c>
      <c r="K26" s="19">
        <v>0.27</v>
      </c>
      <c r="L26" s="19">
        <f t="shared" si="2"/>
        <v>0</v>
      </c>
    </row>
    <row r="27" spans="2:12" x14ac:dyDescent="0.35">
      <c r="B27" s="2" t="s">
        <v>5</v>
      </c>
      <c r="C27" s="5" t="s">
        <v>26</v>
      </c>
      <c r="D27" s="5" t="s">
        <v>23</v>
      </c>
      <c r="E27" s="5">
        <v>0.24</v>
      </c>
      <c r="F27" s="6" t="s">
        <v>24</v>
      </c>
      <c r="G27" s="19">
        <v>0</v>
      </c>
      <c r="H27" s="19">
        <v>0</v>
      </c>
      <c r="I27" s="19">
        <v>0</v>
      </c>
      <c r="J27" s="19">
        <v>0.22</v>
      </c>
      <c r="K27" s="19">
        <v>0.02</v>
      </c>
      <c r="L27" s="19">
        <f t="shared" si="2"/>
        <v>0</v>
      </c>
    </row>
    <row r="28" spans="2:12" x14ac:dyDescent="0.35">
      <c r="B28" s="3" t="s">
        <v>9</v>
      </c>
      <c r="C28" s="5" t="s">
        <v>26</v>
      </c>
      <c r="D28" s="5" t="s">
        <v>23</v>
      </c>
      <c r="E28" s="5">
        <v>15</v>
      </c>
      <c r="F28" s="6" t="s">
        <v>24</v>
      </c>
      <c r="G28" s="19">
        <v>0</v>
      </c>
      <c r="H28" s="19">
        <v>0</v>
      </c>
      <c r="I28" s="19">
        <v>0</v>
      </c>
      <c r="J28" s="19">
        <v>10.5</v>
      </c>
      <c r="K28" s="19">
        <v>4.5</v>
      </c>
      <c r="L28" s="19">
        <f t="shared" si="2"/>
        <v>0</v>
      </c>
    </row>
    <row r="29" spans="2:12" x14ac:dyDescent="0.35">
      <c r="B29" s="3" t="s">
        <v>31</v>
      </c>
      <c r="C29" s="5" t="s">
        <v>26</v>
      </c>
      <c r="D29" s="5" t="s">
        <v>23</v>
      </c>
      <c r="E29" s="5">
        <v>0.1</v>
      </c>
      <c r="F29" s="6" t="s">
        <v>24</v>
      </c>
      <c r="G29" s="19">
        <v>0</v>
      </c>
      <c r="H29" s="19">
        <v>0</v>
      </c>
      <c r="I29" s="19">
        <v>0</v>
      </c>
      <c r="J29" s="19">
        <v>0.09</v>
      </c>
      <c r="K29" s="19">
        <v>0.01</v>
      </c>
      <c r="L29" s="19">
        <f t="shared" si="2"/>
        <v>0</v>
      </c>
    </row>
    <row r="30" spans="2:12" s="30" customFormat="1" x14ac:dyDescent="0.35">
      <c r="B30" s="32" t="s">
        <v>32</v>
      </c>
      <c r="C30" s="27" t="s">
        <v>26</v>
      </c>
      <c r="D30" s="27" t="s">
        <v>24</v>
      </c>
      <c r="E30" s="27">
        <v>0</v>
      </c>
      <c r="F30" s="28" t="s">
        <v>24</v>
      </c>
      <c r="G30" s="29">
        <v>0</v>
      </c>
      <c r="H30" s="29">
        <v>0</v>
      </c>
      <c r="I30" s="29">
        <v>0</v>
      </c>
      <c r="J30" s="29">
        <v>0</v>
      </c>
      <c r="K30" s="29">
        <v>0</v>
      </c>
      <c r="L30" s="29">
        <v>0</v>
      </c>
    </row>
    <row r="31" spans="2:12" x14ac:dyDescent="0.35">
      <c r="B31" s="3" t="s">
        <v>33</v>
      </c>
      <c r="C31" s="5" t="s">
        <v>26</v>
      </c>
      <c r="D31" s="5" t="s">
        <v>24</v>
      </c>
      <c r="E31" s="5">
        <v>0.5</v>
      </c>
      <c r="F31" s="6" t="s">
        <v>24</v>
      </c>
      <c r="G31" s="19">
        <v>0</v>
      </c>
      <c r="H31" s="19">
        <v>0</v>
      </c>
      <c r="I31" s="19">
        <v>0</v>
      </c>
      <c r="J31" s="19">
        <v>0.45</v>
      </c>
      <c r="K31" s="19">
        <v>0.05</v>
      </c>
      <c r="L31" s="19">
        <f t="shared" si="2"/>
        <v>0</v>
      </c>
    </row>
    <row r="32" spans="2:12" x14ac:dyDescent="0.35">
      <c r="B32" s="3" t="s">
        <v>34</v>
      </c>
      <c r="C32" s="5" t="s">
        <v>26</v>
      </c>
      <c r="D32" s="5" t="s">
        <v>24</v>
      </c>
      <c r="E32" s="5">
        <v>0.49</v>
      </c>
      <c r="F32" s="6" t="s">
        <v>24</v>
      </c>
      <c r="G32" s="19">
        <v>0</v>
      </c>
      <c r="H32" s="19">
        <v>0</v>
      </c>
      <c r="I32" s="19">
        <v>0</v>
      </c>
      <c r="J32" s="19">
        <v>0.44</v>
      </c>
      <c r="K32" s="19">
        <v>0.05</v>
      </c>
      <c r="L32" s="19">
        <f t="shared" si="2"/>
        <v>0</v>
      </c>
    </row>
    <row r="33" spans="2:16" x14ac:dyDescent="0.35">
      <c r="B33" s="1" t="s">
        <v>35</v>
      </c>
      <c r="C33" s="5" t="s">
        <v>26</v>
      </c>
      <c r="D33" s="5" t="s">
        <v>24</v>
      </c>
      <c r="E33" s="5">
        <v>1.37</v>
      </c>
      <c r="F33" s="6" t="s">
        <v>24</v>
      </c>
      <c r="G33" s="19">
        <v>0</v>
      </c>
      <c r="H33" s="19">
        <v>0</v>
      </c>
      <c r="I33" s="19">
        <v>0</v>
      </c>
      <c r="J33" s="19">
        <v>1.23</v>
      </c>
      <c r="K33" s="19">
        <v>0.14000000000000001</v>
      </c>
      <c r="L33" s="19">
        <f t="shared" si="2"/>
        <v>0</v>
      </c>
    </row>
    <row r="34" spans="2:16" x14ac:dyDescent="0.35">
      <c r="B34" s="14"/>
      <c r="C34" s="15"/>
      <c r="D34" s="15"/>
      <c r="E34" s="17">
        <f>SUM(E23:E33)</f>
        <v>29.67</v>
      </c>
      <c r="F34" s="15"/>
      <c r="G34" s="17"/>
      <c r="H34" s="17"/>
      <c r="I34" s="17"/>
      <c r="J34" s="20">
        <v>40.866</v>
      </c>
      <c r="K34" s="20">
        <v>7.9640000000000004</v>
      </c>
      <c r="L34" s="17"/>
    </row>
    <row r="35" spans="2:16" x14ac:dyDescent="0.35">
      <c r="B35" s="14" t="s">
        <v>36</v>
      </c>
      <c r="C35" s="15"/>
      <c r="D35" s="15"/>
      <c r="E35" s="15"/>
      <c r="F35" s="15"/>
      <c r="G35" s="17"/>
      <c r="H35" s="17"/>
      <c r="I35" s="17"/>
      <c r="J35" s="17"/>
      <c r="K35" s="17"/>
      <c r="L35" s="17"/>
    </row>
    <row r="36" spans="2:16" x14ac:dyDescent="0.35">
      <c r="B36" s="1" t="s">
        <v>37</v>
      </c>
      <c r="C36" s="5" t="s">
        <v>90</v>
      </c>
      <c r="D36" s="5" t="s">
        <v>38</v>
      </c>
      <c r="E36" s="5">
        <v>407.36</v>
      </c>
      <c r="F36" s="6" t="s">
        <v>24</v>
      </c>
      <c r="G36" s="19">
        <v>0</v>
      </c>
      <c r="H36" s="19">
        <v>0</v>
      </c>
      <c r="I36" s="19">
        <v>0</v>
      </c>
      <c r="J36" s="19">
        <v>123.23</v>
      </c>
      <c r="K36" s="19">
        <v>0</v>
      </c>
      <c r="L36" s="19">
        <f t="shared" ref="L36:L40" si="3">E36-J36-K36</f>
        <v>284.13</v>
      </c>
      <c r="O36" s="4">
        <v>407.36</v>
      </c>
    </row>
    <row r="37" spans="2:16" x14ac:dyDescent="0.35">
      <c r="B37" s="3" t="s">
        <v>39</v>
      </c>
      <c r="C37" s="5" t="s">
        <v>36</v>
      </c>
      <c r="D37" s="5" t="s">
        <v>23</v>
      </c>
      <c r="E37" s="5">
        <v>1.5</v>
      </c>
      <c r="F37" s="6" t="s">
        <v>24</v>
      </c>
      <c r="G37" s="19">
        <v>0</v>
      </c>
      <c r="H37" s="19">
        <v>0</v>
      </c>
      <c r="I37" s="19">
        <v>0</v>
      </c>
      <c r="J37" s="19">
        <v>0.45</v>
      </c>
      <c r="K37" s="19">
        <v>1.05</v>
      </c>
      <c r="L37" s="19">
        <f t="shared" si="3"/>
        <v>0</v>
      </c>
      <c r="P37" s="4">
        <f>O36*77.6%</f>
        <v>316.11135999999999</v>
      </c>
    </row>
    <row r="38" spans="2:16" ht="31" x14ac:dyDescent="0.35">
      <c r="B38" s="1" t="s">
        <v>40</v>
      </c>
      <c r="C38" s="5" t="s">
        <v>36</v>
      </c>
      <c r="D38" s="5" t="s">
        <v>23</v>
      </c>
      <c r="E38" s="5">
        <v>1.87</v>
      </c>
      <c r="F38" s="6" t="s">
        <v>24</v>
      </c>
      <c r="G38" s="19">
        <v>0</v>
      </c>
      <c r="H38" s="19">
        <v>0</v>
      </c>
      <c r="I38" s="19">
        <v>0</v>
      </c>
      <c r="J38" s="19">
        <v>0.56000000000000005</v>
      </c>
      <c r="K38" s="19">
        <v>1.31</v>
      </c>
      <c r="L38" s="19">
        <f t="shared" si="3"/>
        <v>0</v>
      </c>
      <c r="P38" s="4">
        <f>O36-P37</f>
        <v>91.248640000000023</v>
      </c>
    </row>
    <row r="39" spans="2:16" x14ac:dyDescent="0.35">
      <c r="B39" s="1" t="s">
        <v>41</v>
      </c>
      <c r="C39" s="5" t="s">
        <v>36</v>
      </c>
      <c r="D39" s="5" t="s">
        <v>23</v>
      </c>
      <c r="E39" s="5">
        <v>0.1</v>
      </c>
      <c r="F39" s="6" t="s">
        <v>24</v>
      </c>
      <c r="G39" s="19">
        <v>0</v>
      </c>
      <c r="H39" s="19">
        <v>0</v>
      </c>
      <c r="I39" s="19">
        <v>0</v>
      </c>
      <c r="J39" s="19">
        <v>0.09</v>
      </c>
      <c r="K39" s="19">
        <v>0.01</v>
      </c>
      <c r="L39" s="19">
        <f t="shared" si="3"/>
        <v>0</v>
      </c>
    </row>
    <row r="40" spans="2:16" ht="31" x14ac:dyDescent="0.35">
      <c r="B40" s="1" t="s">
        <v>42</v>
      </c>
      <c r="C40" s="5" t="s">
        <v>36</v>
      </c>
      <c r="D40" s="5" t="s">
        <v>24</v>
      </c>
      <c r="E40" s="5">
        <v>1.34</v>
      </c>
      <c r="F40" s="6" t="s">
        <v>24</v>
      </c>
      <c r="G40" s="19">
        <v>0</v>
      </c>
      <c r="H40" s="19">
        <v>0</v>
      </c>
      <c r="I40" s="19">
        <v>0</v>
      </c>
      <c r="J40" s="19">
        <v>1.206</v>
      </c>
      <c r="K40" s="19">
        <v>0.13400000000000001</v>
      </c>
      <c r="L40" s="19">
        <f t="shared" si="3"/>
        <v>0</v>
      </c>
    </row>
    <row r="41" spans="2:16" s="30" customFormat="1" ht="31" x14ac:dyDescent="0.35">
      <c r="B41" s="26" t="s">
        <v>43</v>
      </c>
      <c r="C41" s="27" t="s">
        <v>36</v>
      </c>
      <c r="D41" s="27" t="s">
        <v>44</v>
      </c>
      <c r="E41" s="27">
        <v>0</v>
      </c>
      <c r="F41" s="28" t="s">
        <v>24</v>
      </c>
      <c r="G41" s="29">
        <v>0</v>
      </c>
      <c r="H41" s="29">
        <v>0</v>
      </c>
      <c r="I41" s="29">
        <v>0</v>
      </c>
      <c r="J41" s="29">
        <v>0</v>
      </c>
      <c r="K41" s="29">
        <v>0</v>
      </c>
      <c r="L41" s="29">
        <v>0</v>
      </c>
    </row>
    <row r="42" spans="2:16" x14ac:dyDescent="0.35">
      <c r="B42" s="16"/>
      <c r="C42" s="17"/>
      <c r="D42" s="17"/>
      <c r="E42" s="17">
        <f>SUM(E36:E41)</f>
        <v>412.17</v>
      </c>
      <c r="F42" s="15"/>
      <c r="G42" s="17"/>
      <c r="H42" s="17"/>
      <c r="I42" s="17"/>
      <c r="J42" s="17">
        <v>151.80000000000001</v>
      </c>
      <c r="K42" s="17">
        <v>63.63</v>
      </c>
      <c r="L42" s="17">
        <v>284.13</v>
      </c>
    </row>
    <row r="43" spans="2:16" x14ac:dyDescent="0.35">
      <c r="B43" s="14" t="s">
        <v>45</v>
      </c>
      <c r="C43" s="15"/>
      <c r="D43" s="15"/>
      <c r="E43" s="15"/>
      <c r="F43" s="15"/>
      <c r="G43" s="17"/>
      <c r="H43" s="17"/>
      <c r="I43" s="17"/>
      <c r="J43" s="17"/>
      <c r="K43" s="17"/>
      <c r="L43" s="17"/>
    </row>
    <row r="44" spans="2:16" x14ac:dyDescent="0.35">
      <c r="B44" s="7" t="s">
        <v>46</v>
      </c>
      <c r="C44" s="5" t="s">
        <v>45</v>
      </c>
      <c r="D44" s="5" t="s">
        <v>23</v>
      </c>
      <c r="E44" s="5">
        <v>1.06</v>
      </c>
      <c r="F44" s="6" t="s">
        <v>24</v>
      </c>
      <c r="G44" s="19">
        <v>0</v>
      </c>
      <c r="H44" s="19">
        <v>0</v>
      </c>
      <c r="I44" s="19">
        <v>0</v>
      </c>
      <c r="J44" s="8">
        <v>0.32</v>
      </c>
      <c r="K44" s="8">
        <v>0.74</v>
      </c>
      <c r="L44" s="19">
        <f t="shared" ref="L44:L60" si="4">E44-J44-K44</f>
        <v>0</v>
      </c>
    </row>
    <row r="45" spans="2:16" ht="46.5" x14ac:dyDescent="0.35">
      <c r="B45" s="1" t="s">
        <v>47</v>
      </c>
      <c r="C45" s="5" t="s">
        <v>45</v>
      </c>
      <c r="D45" s="5" t="s">
        <v>23</v>
      </c>
      <c r="E45" s="5">
        <v>5.04</v>
      </c>
      <c r="F45" s="6" t="s">
        <v>24</v>
      </c>
      <c r="G45" s="19">
        <v>0</v>
      </c>
      <c r="H45" s="19">
        <v>0</v>
      </c>
      <c r="I45" s="19">
        <v>0</v>
      </c>
      <c r="J45" s="8">
        <v>1.51</v>
      </c>
      <c r="K45" s="8">
        <v>3.53</v>
      </c>
      <c r="L45" s="19">
        <f t="shared" si="4"/>
        <v>0</v>
      </c>
    </row>
    <row r="46" spans="2:16" x14ac:dyDescent="0.35">
      <c r="B46" s="2" t="s">
        <v>48</v>
      </c>
      <c r="C46" s="5" t="s">
        <v>45</v>
      </c>
      <c r="D46" s="5" t="s">
        <v>23</v>
      </c>
      <c r="E46" s="5">
        <v>0.5</v>
      </c>
      <c r="F46" s="6" t="s">
        <v>24</v>
      </c>
      <c r="G46" s="19">
        <v>0</v>
      </c>
      <c r="H46" s="19">
        <v>0</v>
      </c>
      <c r="I46" s="19">
        <v>0</v>
      </c>
      <c r="J46" s="8">
        <v>0.15</v>
      </c>
      <c r="K46" s="8">
        <v>0.35</v>
      </c>
      <c r="L46" s="19">
        <f t="shared" si="4"/>
        <v>0</v>
      </c>
    </row>
    <row r="47" spans="2:16" x14ac:dyDescent="0.35">
      <c r="B47" s="2" t="s">
        <v>49</v>
      </c>
      <c r="C47" s="5" t="s">
        <v>45</v>
      </c>
      <c r="D47" s="5" t="s">
        <v>23</v>
      </c>
      <c r="E47" s="5">
        <v>2.79</v>
      </c>
      <c r="F47" s="6" t="s">
        <v>24</v>
      </c>
      <c r="G47" s="19">
        <v>0</v>
      </c>
      <c r="H47" s="19">
        <v>0</v>
      </c>
      <c r="I47" s="19">
        <v>0</v>
      </c>
      <c r="J47" s="8">
        <v>0.84</v>
      </c>
      <c r="K47" s="8">
        <v>1.95</v>
      </c>
      <c r="L47" s="19">
        <f t="shared" si="4"/>
        <v>0</v>
      </c>
    </row>
    <row r="48" spans="2:16" x14ac:dyDescent="0.35">
      <c r="B48" s="2" t="s">
        <v>50</v>
      </c>
      <c r="C48" s="5" t="s">
        <v>45</v>
      </c>
      <c r="D48" s="5" t="s">
        <v>23</v>
      </c>
      <c r="E48" s="5">
        <v>0.24</v>
      </c>
      <c r="F48" s="6" t="s">
        <v>24</v>
      </c>
      <c r="G48" s="19">
        <v>0</v>
      </c>
      <c r="H48" s="19">
        <v>0</v>
      </c>
      <c r="I48" s="19">
        <v>0</v>
      </c>
      <c r="J48" s="8">
        <v>7.0000000000000007E-2</v>
      </c>
      <c r="K48" s="8">
        <v>0.17</v>
      </c>
      <c r="L48" s="19">
        <f t="shared" si="4"/>
        <v>0</v>
      </c>
    </row>
    <row r="49" spans="2:12" x14ac:dyDescent="0.35">
      <c r="B49" s="2" t="s">
        <v>51</v>
      </c>
      <c r="C49" s="5" t="s">
        <v>45</v>
      </c>
      <c r="D49" s="5" t="s">
        <v>23</v>
      </c>
      <c r="E49" s="5">
        <v>0</v>
      </c>
      <c r="F49" s="6" t="s">
        <v>24</v>
      </c>
      <c r="G49" s="19">
        <v>0</v>
      </c>
      <c r="H49" s="19">
        <v>0</v>
      </c>
      <c r="I49" s="19">
        <v>0</v>
      </c>
      <c r="J49" s="8">
        <v>2.62</v>
      </c>
      <c r="K49" s="8">
        <v>6.11</v>
      </c>
      <c r="L49" s="19">
        <f t="shared" si="4"/>
        <v>-8.73</v>
      </c>
    </row>
    <row r="50" spans="2:12" x14ac:dyDescent="0.35">
      <c r="B50" s="2" t="s">
        <v>52</v>
      </c>
      <c r="C50" s="5" t="s">
        <v>45</v>
      </c>
      <c r="D50" s="5" t="s">
        <v>23</v>
      </c>
      <c r="E50" s="5">
        <v>6.5</v>
      </c>
      <c r="F50" s="6" t="s">
        <v>24</v>
      </c>
      <c r="G50" s="19">
        <v>0</v>
      </c>
      <c r="H50" s="19">
        <v>0</v>
      </c>
      <c r="I50" s="19">
        <v>0</v>
      </c>
      <c r="J50" s="8">
        <v>1.95</v>
      </c>
      <c r="K50" s="8">
        <v>4.55</v>
      </c>
      <c r="L50" s="19">
        <f t="shared" si="4"/>
        <v>0</v>
      </c>
    </row>
    <row r="51" spans="2:12" x14ac:dyDescent="0.35">
      <c r="B51" s="2" t="s">
        <v>53</v>
      </c>
      <c r="C51" s="5" t="s">
        <v>45</v>
      </c>
      <c r="D51" s="5" t="s">
        <v>23</v>
      </c>
      <c r="E51" s="5">
        <v>0.8</v>
      </c>
      <c r="F51" s="6" t="s">
        <v>24</v>
      </c>
      <c r="G51" s="19">
        <v>0</v>
      </c>
      <c r="H51" s="19">
        <v>0</v>
      </c>
      <c r="I51" s="19">
        <v>0</v>
      </c>
      <c r="J51" s="8">
        <v>0.24</v>
      </c>
      <c r="K51" s="8">
        <v>0.56000000000000005</v>
      </c>
      <c r="L51" s="19">
        <f t="shared" si="4"/>
        <v>0</v>
      </c>
    </row>
    <row r="52" spans="2:12" x14ac:dyDescent="0.35">
      <c r="B52" s="2" t="s">
        <v>54</v>
      </c>
      <c r="C52" s="5" t="s">
        <v>45</v>
      </c>
      <c r="D52" s="5" t="s">
        <v>23</v>
      </c>
      <c r="E52" s="5">
        <v>0.36</v>
      </c>
      <c r="F52" s="6" t="s">
        <v>24</v>
      </c>
      <c r="G52" s="19">
        <v>0</v>
      </c>
      <c r="H52" s="19">
        <v>0</v>
      </c>
      <c r="I52" s="19">
        <v>0</v>
      </c>
      <c r="J52" s="8">
        <v>0.11</v>
      </c>
      <c r="K52" s="8">
        <v>0.25</v>
      </c>
      <c r="L52" s="19">
        <f t="shared" si="4"/>
        <v>0</v>
      </c>
    </row>
    <row r="53" spans="2:12" x14ac:dyDescent="0.35">
      <c r="B53" s="2" t="s">
        <v>55</v>
      </c>
      <c r="C53" s="5" t="s">
        <v>45</v>
      </c>
      <c r="D53" s="5" t="s">
        <v>23</v>
      </c>
      <c r="E53" s="5">
        <v>3.12</v>
      </c>
      <c r="F53" s="6" t="s">
        <v>24</v>
      </c>
      <c r="G53" s="19">
        <v>0</v>
      </c>
      <c r="H53" s="19">
        <v>0</v>
      </c>
      <c r="I53" s="19">
        <v>0</v>
      </c>
      <c r="J53" s="8">
        <v>0.94</v>
      </c>
      <c r="K53" s="8">
        <v>2.1800000000000002</v>
      </c>
      <c r="L53" s="19">
        <f t="shared" si="4"/>
        <v>0</v>
      </c>
    </row>
    <row r="54" spans="2:12" x14ac:dyDescent="0.35">
      <c r="B54" s="2" t="s">
        <v>56</v>
      </c>
      <c r="C54" s="5" t="s">
        <v>45</v>
      </c>
      <c r="D54" s="5" t="s">
        <v>23</v>
      </c>
      <c r="E54" s="5">
        <v>0.1</v>
      </c>
      <c r="F54" s="6" t="s">
        <v>24</v>
      </c>
      <c r="G54" s="19">
        <v>0</v>
      </c>
      <c r="H54" s="19">
        <v>0</v>
      </c>
      <c r="I54" s="19">
        <v>0</v>
      </c>
      <c r="J54" s="8">
        <v>0.09</v>
      </c>
      <c r="K54" s="8">
        <v>0.01</v>
      </c>
      <c r="L54" s="19">
        <f t="shared" si="4"/>
        <v>0</v>
      </c>
    </row>
    <row r="55" spans="2:12" x14ac:dyDescent="0.35">
      <c r="B55" s="2" t="s">
        <v>57</v>
      </c>
      <c r="C55" s="5" t="s">
        <v>45</v>
      </c>
      <c r="D55" s="5" t="s">
        <v>24</v>
      </c>
      <c r="E55" s="5">
        <v>1.57</v>
      </c>
      <c r="F55" s="6" t="s">
        <v>24</v>
      </c>
      <c r="G55" s="19">
        <v>0</v>
      </c>
      <c r="H55" s="19">
        <v>0</v>
      </c>
      <c r="I55" s="19">
        <v>0</v>
      </c>
      <c r="J55" s="8">
        <v>1.41</v>
      </c>
      <c r="K55" s="8">
        <v>0.16</v>
      </c>
      <c r="L55" s="19">
        <f t="shared" si="4"/>
        <v>0</v>
      </c>
    </row>
    <row r="56" spans="2:12" ht="31" x14ac:dyDescent="0.35">
      <c r="B56" s="2" t="s">
        <v>58</v>
      </c>
      <c r="C56" s="5" t="s">
        <v>45</v>
      </c>
      <c r="D56" s="5" t="s">
        <v>24</v>
      </c>
      <c r="E56" s="5">
        <v>0.74</v>
      </c>
      <c r="F56" s="6" t="s">
        <v>24</v>
      </c>
      <c r="G56" s="19">
        <v>0</v>
      </c>
      <c r="H56" s="19">
        <v>0</v>
      </c>
      <c r="I56" s="19">
        <v>0</v>
      </c>
      <c r="J56" s="8">
        <v>0.67</v>
      </c>
      <c r="K56" s="8">
        <v>7.0000000000000007E-2</v>
      </c>
      <c r="L56" s="19">
        <f t="shared" si="4"/>
        <v>0</v>
      </c>
    </row>
    <row r="57" spans="2:12" x14ac:dyDescent="0.35">
      <c r="B57" s="2" t="s">
        <v>59</v>
      </c>
      <c r="C57" s="5" t="s">
        <v>45</v>
      </c>
      <c r="D57" s="5" t="s">
        <v>24</v>
      </c>
      <c r="E57" s="5">
        <v>0.12</v>
      </c>
      <c r="F57" s="6" t="s">
        <v>24</v>
      </c>
      <c r="G57" s="19">
        <v>0</v>
      </c>
      <c r="H57" s="19">
        <v>0</v>
      </c>
      <c r="I57" s="19">
        <v>0</v>
      </c>
      <c r="J57" s="8">
        <v>0.11</v>
      </c>
      <c r="K57" s="8">
        <v>0.01</v>
      </c>
      <c r="L57" s="19">
        <f t="shared" si="4"/>
        <v>0</v>
      </c>
    </row>
    <row r="58" spans="2:12" x14ac:dyDescent="0.35">
      <c r="B58" s="22"/>
      <c r="C58" s="21"/>
      <c r="D58" s="21"/>
      <c r="E58" s="23">
        <f>SUM(E44:E57)</f>
        <v>22.940000000000005</v>
      </c>
      <c r="F58" s="21"/>
      <c r="G58" s="23">
        <f t="shared" ref="G58:L58" si="5">SUM(G44:G57)</f>
        <v>0</v>
      </c>
      <c r="H58" s="23">
        <f t="shared" si="5"/>
        <v>0</v>
      </c>
      <c r="I58" s="23">
        <f t="shared" si="5"/>
        <v>0</v>
      </c>
      <c r="J58" s="23">
        <f t="shared" si="5"/>
        <v>11.03</v>
      </c>
      <c r="K58" s="23">
        <f t="shared" si="5"/>
        <v>20.64</v>
      </c>
      <c r="L58" s="23">
        <f t="shared" si="5"/>
        <v>-8.73</v>
      </c>
    </row>
    <row r="59" spans="2:12" x14ac:dyDescent="0.35">
      <c r="B59" s="14" t="s">
        <v>60</v>
      </c>
      <c r="C59" s="15"/>
      <c r="D59" s="15"/>
      <c r="E59" s="15"/>
      <c r="F59" s="6"/>
      <c r="G59" s="8"/>
      <c r="H59" s="8"/>
      <c r="I59" s="8"/>
      <c r="J59" s="8"/>
      <c r="K59" s="8"/>
      <c r="L59" s="8"/>
    </row>
    <row r="60" spans="2:12" x14ac:dyDescent="0.35">
      <c r="B60" s="3" t="s">
        <v>61</v>
      </c>
      <c r="C60" s="5" t="s">
        <v>17</v>
      </c>
      <c r="D60" s="5" t="s">
        <v>23</v>
      </c>
      <c r="E60" s="5">
        <v>0.1</v>
      </c>
      <c r="F60" s="6" t="s">
        <v>24</v>
      </c>
      <c r="G60" s="19">
        <v>0</v>
      </c>
      <c r="H60" s="19">
        <v>0</v>
      </c>
      <c r="I60" s="19">
        <v>0</v>
      </c>
      <c r="J60" s="8">
        <v>0.09</v>
      </c>
      <c r="K60" s="8">
        <v>0.01</v>
      </c>
      <c r="L60" s="19">
        <f t="shared" si="4"/>
        <v>0</v>
      </c>
    </row>
    <row r="61" spans="2:12" x14ac:dyDescent="0.35">
      <c r="B61" s="3"/>
      <c r="C61" s="5"/>
      <c r="D61" s="5"/>
      <c r="E61" s="5">
        <f>E60</f>
        <v>0.1</v>
      </c>
      <c r="F61" s="6"/>
      <c r="G61" s="8"/>
      <c r="H61" s="8"/>
      <c r="I61" s="8"/>
      <c r="J61" s="8"/>
      <c r="K61" s="8"/>
      <c r="L61" s="8"/>
    </row>
    <row r="62" spans="2:12" x14ac:dyDescent="0.35">
      <c r="B62" s="14" t="s">
        <v>62</v>
      </c>
      <c r="C62" s="15"/>
      <c r="D62" s="15"/>
      <c r="E62" s="15"/>
      <c r="F62" s="12"/>
      <c r="G62" s="13"/>
      <c r="H62" s="13"/>
      <c r="I62" s="13"/>
      <c r="J62" s="13"/>
      <c r="K62" s="13"/>
      <c r="L62" s="13"/>
    </row>
    <row r="63" spans="2:12" ht="62" x14ac:dyDescent="0.35">
      <c r="B63" s="1" t="s">
        <v>63</v>
      </c>
      <c r="C63" s="5" t="s">
        <v>17</v>
      </c>
      <c r="D63" s="5" t="s">
        <v>23</v>
      </c>
      <c r="E63" s="5">
        <v>0.34</v>
      </c>
      <c r="F63" s="6" t="s">
        <v>24</v>
      </c>
      <c r="G63" s="8">
        <v>0</v>
      </c>
      <c r="H63" s="8">
        <v>0</v>
      </c>
      <c r="I63" s="8">
        <v>0</v>
      </c>
      <c r="J63" s="8">
        <v>0.1</v>
      </c>
      <c r="K63" s="8">
        <v>0.24</v>
      </c>
      <c r="L63" s="19">
        <f t="shared" ref="L63" si="6">E63-J63-K63</f>
        <v>0</v>
      </c>
    </row>
    <row r="64" spans="2:12" x14ac:dyDescent="0.35">
      <c r="B64" s="22"/>
      <c r="C64" s="21"/>
      <c r="D64" s="21"/>
      <c r="E64" s="23">
        <f>E63</f>
        <v>0.34</v>
      </c>
      <c r="F64" s="21"/>
      <c r="G64" s="23">
        <f t="shared" ref="G64:L64" si="7">G63</f>
        <v>0</v>
      </c>
      <c r="H64" s="23">
        <f t="shared" si="7"/>
        <v>0</v>
      </c>
      <c r="I64" s="23">
        <f t="shared" si="7"/>
        <v>0</v>
      </c>
      <c r="J64" s="23">
        <f t="shared" si="7"/>
        <v>0.1</v>
      </c>
      <c r="K64" s="23">
        <f t="shared" si="7"/>
        <v>0.24</v>
      </c>
      <c r="L64" s="23">
        <f t="shared" si="7"/>
        <v>0</v>
      </c>
    </row>
    <row r="65" spans="2:12" x14ac:dyDescent="0.35">
      <c r="B65" s="14" t="s">
        <v>64</v>
      </c>
      <c r="C65" s="15"/>
      <c r="D65" s="15"/>
      <c r="E65" s="15"/>
      <c r="F65" s="15"/>
      <c r="G65" s="17"/>
      <c r="H65" s="17"/>
      <c r="I65" s="17"/>
      <c r="J65" s="17"/>
      <c r="K65" s="17"/>
      <c r="L65" s="17"/>
    </row>
    <row r="66" spans="2:12" ht="31" x14ac:dyDescent="0.35">
      <c r="B66" s="2" t="s">
        <v>65</v>
      </c>
      <c r="C66" s="5" t="s">
        <v>17</v>
      </c>
      <c r="D66" s="5" t="s">
        <v>23</v>
      </c>
      <c r="E66" s="5">
        <v>2.5099999999999998</v>
      </c>
      <c r="F66" s="6" t="s">
        <v>24</v>
      </c>
      <c r="G66" s="19">
        <v>0</v>
      </c>
      <c r="H66" s="19">
        <v>0</v>
      </c>
      <c r="I66" s="19">
        <v>0</v>
      </c>
      <c r="J66" s="8">
        <v>0.75</v>
      </c>
      <c r="K66" s="8">
        <v>1.76</v>
      </c>
      <c r="L66" s="19">
        <f t="shared" ref="L66:L69" si="8">E66-J66-K66</f>
        <v>0</v>
      </c>
    </row>
    <row r="67" spans="2:12" ht="46.5" x14ac:dyDescent="0.35">
      <c r="B67" s="2" t="s">
        <v>66</v>
      </c>
      <c r="C67" s="5" t="s">
        <v>17</v>
      </c>
      <c r="D67" s="5" t="s">
        <v>23</v>
      </c>
      <c r="E67" s="5">
        <v>3.19</v>
      </c>
      <c r="F67" s="6" t="s">
        <v>24</v>
      </c>
      <c r="G67" s="19">
        <v>0</v>
      </c>
      <c r="H67" s="19">
        <v>0</v>
      </c>
      <c r="I67" s="19">
        <v>0</v>
      </c>
      <c r="J67" s="8">
        <v>0.96</v>
      </c>
      <c r="K67" s="8">
        <v>2.23</v>
      </c>
      <c r="L67" s="19">
        <f t="shared" si="8"/>
        <v>0</v>
      </c>
    </row>
    <row r="68" spans="2:12" ht="31" x14ac:dyDescent="0.35">
      <c r="B68" s="2" t="s">
        <v>67</v>
      </c>
      <c r="C68" s="5" t="s">
        <v>17</v>
      </c>
      <c r="D68" s="5" t="s">
        <v>23</v>
      </c>
      <c r="E68" s="5">
        <v>2.11</v>
      </c>
      <c r="F68" s="6" t="s">
        <v>24</v>
      </c>
      <c r="G68" s="19">
        <v>0</v>
      </c>
      <c r="H68" s="19">
        <v>0</v>
      </c>
      <c r="I68" s="19">
        <v>0</v>
      </c>
      <c r="J68" s="8">
        <v>0.63</v>
      </c>
      <c r="K68" s="8">
        <v>1.48</v>
      </c>
      <c r="L68" s="19">
        <f t="shared" si="8"/>
        <v>0</v>
      </c>
    </row>
    <row r="69" spans="2:12" ht="46.5" x14ac:dyDescent="0.35">
      <c r="B69" s="2" t="s">
        <v>68</v>
      </c>
      <c r="C69" s="5" t="s">
        <v>17</v>
      </c>
      <c r="D69" s="5" t="s">
        <v>23</v>
      </c>
      <c r="E69" s="5">
        <v>1.18</v>
      </c>
      <c r="F69" s="6" t="s">
        <v>24</v>
      </c>
      <c r="G69" s="19">
        <v>0</v>
      </c>
      <c r="H69" s="19">
        <v>0</v>
      </c>
      <c r="I69" s="19">
        <v>0</v>
      </c>
      <c r="J69" s="8">
        <v>0.35</v>
      </c>
      <c r="K69" s="8">
        <v>0.83</v>
      </c>
      <c r="L69" s="19">
        <f t="shared" si="8"/>
        <v>0</v>
      </c>
    </row>
    <row r="70" spans="2:12" x14ac:dyDescent="0.35">
      <c r="B70" s="14"/>
      <c r="C70" s="15"/>
      <c r="D70" s="15"/>
      <c r="E70" s="17">
        <f>SUM(E66:E69)</f>
        <v>8.9899999999999984</v>
      </c>
      <c r="F70" s="15"/>
      <c r="G70" s="17">
        <f t="shared" ref="G70:L70" si="9">SUM(G66:G69)</f>
        <v>0</v>
      </c>
      <c r="H70" s="17">
        <f t="shared" si="9"/>
        <v>0</v>
      </c>
      <c r="I70" s="17">
        <f t="shared" si="9"/>
        <v>0</v>
      </c>
      <c r="J70" s="17">
        <f t="shared" si="9"/>
        <v>2.69</v>
      </c>
      <c r="K70" s="17">
        <f t="shared" si="9"/>
        <v>6.3000000000000007</v>
      </c>
      <c r="L70" s="17">
        <f t="shared" si="9"/>
        <v>0</v>
      </c>
    </row>
    <row r="71" spans="2:12" x14ac:dyDescent="0.35">
      <c r="B71" s="14" t="s">
        <v>69</v>
      </c>
      <c r="C71" s="12"/>
      <c r="D71" s="12"/>
      <c r="E71" s="12"/>
      <c r="F71" s="12"/>
      <c r="G71" s="13"/>
      <c r="H71" s="13"/>
      <c r="I71" s="13"/>
      <c r="J71" s="13"/>
      <c r="K71" s="13"/>
      <c r="L71" s="13"/>
    </row>
    <row r="72" spans="2:12" ht="31" x14ac:dyDescent="0.35">
      <c r="B72" s="2" t="s">
        <v>70</v>
      </c>
      <c r="C72" s="5" t="s">
        <v>17</v>
      </c>
      <c r="D72" s="5" t="s">
        <v>71</v>
      </c>
      <c r="E72" s="5">
        <v>7.5</v>
      </c>
      <c r="F72" s="6" t="s">
        <v>72</v>
      </c>
      <c r="G72" s="8">
        <v>6.75</v>
      </c>
      <c r="H72" s="8">
        <v>0.75</v>
      </c>
      <c r="I72" s="8">
        <f>E72-G72-H72</f>
        <v>0</v>
      </c>
      <c r="J72" s="8"/>
      <c r="K72" s="8"/>
      <c r="L72" s="8"/>
    </row>
    <row r="73" spans="2:12" s="30" customFormat="1" x14ac:dyDescent="0.35">
      <c r="B73" s="31" t="s">
        <v>73</v>
      </c>
      <c r="C73" s="27" t="s">
        <v>17</v>
      </c>
      <c r="D73" s="27" t="s">
        <v>74</v>
      </c>
      <c r="E73" s="27">
        <v>0</v>
      </c>
      <c r="F73" s="28" t="s">
        <v>72</v>
      </c>
      <c r="G73" s="33">
        <v>31.5</v>
      </c>
      <c r="H73" s="33">
        <v>3.5</v>
      </c>
      <c r="I73" s="33">
        <v>0</v>
      </c>
      <c r="J73" s="33"/>
      <c r="K73" s="33"/>
      <c r="L73" s="33"/>
    </row>
    <row r="74" spans="2:12" ht="31" x14ac:dyDescent="0.35">
      <c r="B74" s="2" t="s">
        <v>75</v>
      </c>
      <c r="C74" s="5" t="s">
        <v>17</v>
      </c>
      <c r="D74" s="5" t="s">
        <v>76</v>
      </c>
      <c r="E74" s="5">
        <v>2</v>
      </c>
      <c r="F74" s="6" t="s">
        <v>72</v>
      </c>
      <c r="G74" s="8">
        <v>0.91</v>
      </c>
      <c r="H74" s="8">
        <v>0.09</v>
      </c>
      <c r="I74" s="8">
        <f t="shared" ref="I74" si="10">E74-G74-H74</f>
        <v>0.99999999999999989</v>
      </c>
      <c r="J74" s="8"/>
      <c r="K74" s="8"/>
      <c r="L74" s="8"/>
    </row>
    <row r="75" spans="2:12" x14ac:dyDescent="0.35">
      <c r="B75" s="2" t="s">
        <v>77</v>
      </c>
      <c r="C75" s="5" t="s">
        <v>17</v>
      </c>
      <c r="D75" s="5" t="s">
        <v>78</v>
      </c>
      <c r="E75" s="5">
        <v>2</v>
      </c>
      <c r="F75" s="6" t="s">
        <v>24</v>
      </c>
      <c r="G75" s="8"/>
      <c r="H75" s="8"/>
      <c r="I75" s="8"/>
      <c r="J75" s="8">
        <v>1.8</v>
      </c>
      <c r="K75" s="8">
        <v>0.2</v>
      </c>
      <c r="L75" s="19">
        <f t="shared" ref="L75" si="11">E75-J75-K75</f>
        <v>0</v>
      </c>
    </row>
    <row r="76" spans="2:12" x14ac:dyDescent="0.35">
      <c r="B76" s="14"/>
      <c r="C76" s="15"/>
      <c r="D76" s="15"/>
      <c r="E76" s="17">
        <f>SUM(E72:E75)</f>
        <v>11.5</v>
      </c>
      <c r="F76" s="15"/>
      <c r="G76" s="17">
        <f t="shared" ref="G76:L76" si="12">SUM(G72:G75)</f>
        <v>39.159999999999997</v>
      </c>
      <c r="H76" s="17">
        <f t="shared" si="12"/>
        <v>4.34</v>
      </c>
      <c r="I76" s="17">
        <f t="shared" si="12"/>
        <v>0.99999999999999989</v>
      </c>
      <c r="J76" s="17">
        <f t="shared" si="12"/>
        <v>1.8</v>
      </c>
      <c r="K76" s="17">
        <f t="shared" si="12"/>
        <v>0.2</v>
      </c>
      <c r="L76" s="17">
        <f t="shared" si="12"/>
        <v>0</v>
      </c>
    </row>
    <row r="77" spans="2:12" x14ac:dyDescent="0.35">
      <c r="B77" s="14" t="s">
        <v>79</v>
      </c>
      <c r="C77" s="15"/>
      <c r="D77" s="15"/>
      <c r="E77" s="15"/>
      <c r="F77" s="12"/>
      <c r="G77" s="13"/>
      <c r="H77" s="13"/>
      <c r="I77" s="13"/>
      <c r="J77" s="13"/>
      <c r="K77" s="13"/>
      <c r="L77" s="13"/>
    </row>
    <row r="78" spans="2:12" x14ac:dyDescent="0.35">
      <c r="B78" s="2" t="s">
        <v>80</v>
      </c>
      <c r="C78" s="5" t="s">
        <v>17</v>
      </c>
      <c r="D78" s="5" t="s">
        <v>23</v>
      </c>
      <c r="E78" s="5">
        <v>0.14000000000000001</v>
      </c>
      <c r="F78" s="6" t="s">
        <v>24</v>
      </c>
      <c r="G78" s="8"/>
      <c r="H78" s="8"/>
      <c r="I78" s="8"/>
      <c r="J78" s="8">
        <v>0.13</v>
      </c>
      <c r="K78" s="8">
        <v>0.01</v>
      </c>
      <c r="L78" s="19">
        <f t="shared" ref="L78" si="13">E78-J78-K78</f>
        <v>0</v>
      </c>
    </row>
    <row r="79" spans="2:12" x14ac:dyDescent="0.35">
      <c r="B79" s="2" t="s">
        <v>81</v>
      </c>
      <c r="C79" s="5" t="s">
        <v>17</v>
      </c>
      <c r="D79" s="5" t="s">
        <v>97</v>
      </c>
      <c r="E79" s="5">
        <v>0.5</v>
      </c>
      <c r="F79" s="6" t="s">
        <v>72</v>
      </c>
      <c r="G79" s="8">
        <v>0</v>
      </c>
      <c r="H79" s="8">
        <v>0</v>
      </c>
      <c r="I79" s="8">
        <f t="shared" ref="I79" si="14">E79-G79-H79</f>
        <v>0.5</v>
      </c>
      <c r="J79" s="8"/>
      <c r="K79" s="8"/>
      <c r="L79" s="19"/>
    </row>
    <row r="80" spans="2:12" x14ac:dyDescent="0.35">
      <c r="B80" s="22"/>
      <c r="C80" s="21"/>
      <c r="D80" s="21"/>
      <c r="E80" s="23">
        <f>SUM(E78:E78)</f>
        <v>0.14000000000000001</v>
      </c>
      <c r="F80" s="21"/>
      <c r="G80" s="23">
        <f t="shared" ref="G80:L80" si="15">SUM(G78:G78)</f>
        <v>0</v>
      </c>
      <c r="H80" s="23">
        <f t="shared" si="15"/>
        <v>0</v>
      </c>
      <c r="I80" s="23">
        <f t="shared" si="15"/>
        <v>0</v>
      </c>
      <c r="J80" s="23">
        <f t="shared" si="15"/>
        <v>0.13</v>
      </c>
      <c r="K80" s="23">
        <f t="shared" si="15"/>
        <v>0.01</v>
      </c>
      <c r="L80" s="23">
        <f t="shared" si="15"/>
        <v>0</v>
      </c>
    </row>
    <row r="81" spans="2:12" x14ac:dyDescent="0.35">
      <c r="B81" s="1"/>
      <c r="C81" s="6"/>
      <c r="D81" s="6"/>
      <c r="E81" s="6"/>
      <c r="F81" s="6"/>
      <c r="G81" s="8"/>
      <c r="H81" s="8"/>
      <c r="I81" s="8"/>
      <c r="J81" s="8"/>
      <c r="K81" s="8"/>
      <c r="L81" s="8"/>
    </row>
    <row r="82" spans="2:12" x14ac:dyDescent="0.35">
      <c r="B82" s="14" t="s">
        <v>82</v>
      </c>
      <c r="C82" s="15"/>
      <c r="D82" s="15"/>
      <c r="E82" s="15"/>
      <c r="F82" s="12"/>
      <c r="G82" s="13"/>
      <c r="H82" s="13"/>
      <c r="I82" s="13"/>
      <c r="J82" s="13"/>
      <c r="K82" s="13"/>
      <c r="L82" s="13"/>
    </row>
    <row r="83" spans="2:12" ht="31" x14ac:dyDescent="0.35">
      <c r="B83" s="2" t="s">
        <v>83</v>
      </c>
      <c r="C83" s="5" t="s">
        <v>17</v>
      </c>
      <c r="D83" s="5" t="s">
        <v>84</v>
      </c>
      <c r="E83" s="5">
        <v>1.1399999999999999</v>
      </c>
      <c r="F83" s="6" t="s">
        <v>72</v>
      </c>
      <c r="G83" s="8">
        <v>1.03</v>
      </c>
      <c r="H83" s="8">
        <v>0.11</v>
      </c>
      <c r="I83" s="8">
        <v>0</v>
      </c>
      <c r="J83" s="8">
        <v>0</v>
      </c>
      <c r="K83" s="8">
        <v>0</v>
      </c>
      <c r="L83" s="19">
        <f t="shared" ref="L83" si="16">E83-J83-K83</f>
        <v>1.1399999999999999</v>
      </c>
    </row>
    <row r="84" spans="2:12" x14ac:dyDescent="0.35">
      <c r="B84" s="22"/>
      <c r="C84" s="21"/>
      <c r="D84" s="21"/>
      <c r="E84" s="23">
        <f>SUM(E83:E83)</f>
        <v>1.1399999999999999</v>
      </c>
      <c r="F84" s="21"/>
      <c r="G84" s="23">
        <f t="shared" ref="G84:L84" si="17">SUM(G83:G83)</f>
        <v>1.03</v>
      </c>
      <c r="H84" s="23">
        <f t="shared" si="17"/>
        <v>0.11</v>
      </c>
      <c r="I84" s="23">
        <f t="shared" si="17"/>
        <v>0</v>
      </c>
      <c r="J84" s="23">
        <f t="shared" si="17"/>
        <v>0</v>
      </c>
      <c r="K84" s="23">
        <f t="shared" si="17"/>
        <v>0</v>
      </c>
      <c r="L84" s="24">
        <f t="shared" si="17"/>
        <v>1.1399999999999999</v>
      </c>
    </row>
    <row r="85" spans="2:12" x14ac:dyDescent="0.35">
      <c r="B85" s="1"/>
      <c r="C85" s="6"/>
      <c r="D85" s="6"/>
      <c r="E85" s="6"/>
      <c r="F85" s="6"/>
      <c r="G85" s="8"/>
      <c r="H85" s="8"/>
      <c r="I85" s="8"/>
      <c r="J85" s="8"/>
      <c r="K85" s="8"/>
      <c r="L85" s="8"/>
    </row>
    <row r="86" spans="2:12" x14ac:dyDescent="0.35">
      <c r="B86" s="14" t="s">
        <v>85</v>
      </c>
      <c r="C86" s="15"/>
      <c r="D86" s="15"/>
      <c r="E86" s="15"/>
      <c r="F86" s="12"/>
      <c r="G86" s="13"/>
      <c r="H86" s="13"/>
      <c r="I86" s="13"/>
      <c r="J86" s="13"/>
      <c r="K86" s="13"/>
      <c r="L86" s="13"/>
    </row>
    <row r="87" spans="2:12" x14ac:dyDescent="0.35">
      <c r="B87" s="3" t="s">
        <v>86</v>
      </c>
      <c r="C87" s="9" t="s">
        <v>91</v>
      </c>
      <c r="D87" s="9" t="s">
        <v>24</v>
      </c>
      <c r="E87" s="9">
        <v>0</v>
      </c>
      <c r="F87" s="6" t="str">
        <f t="shared" ref="F87:F90" si="18">D87</f>
        <v>2026-27</v>
      </c>
      <c r="G87" s="8">
        <v>0</v>
      </c>
      <c r="H87" s="8">
        <v>0</v>
      </c>
      <c r="I87" s="8">
        <v>0</v>
      </c>
      <c r="J87" s="19">
        <v>0</v>
      </c>
      <c r="K87" s="19">
        <v>0</v>
      </c>
      <c r="L87" s="19">
        <f t="shared" ref="L87:L90" si="19">E87-J87-K87</f>
        <v>0</v>
      </c>
    </row>
    <row r="88" spans="2:12" ht="31" x14ac:dyDescent="0.35">
      <c r="B88" s="3" t="s">
        <v>87</v>
      </c>
      <c r="C88" s="9" t="s">
        <v>91</v>
      </c>
      <c r="D88" s="9" t="s">
        <v>24</v>
      </c>
      <c r="E88" s="9">
        <v>0</v>
      </c>
      <c r="F88" s="6" t="str">
        <f t="shared" si="18"/>
        <v>2026-27</v>
      </c>
      <c r="G88" s="8">
        <v>0</v>
      </c>
      <c r="H88" s="8">
        <v>0</v>
      </c>
      <c r="I88" s="8">
        <v>0</v>
      </c>
      <c r="J88" s="19">
        <v>0</v>
      </c>
      <c r="K88" s="19">
        <v>0</v>
      </c>
      <c r="L88" s="19">
        <f t="shared" si="19"/>
        <v>0</v>
      </c>
    </row>
    <row r="89" spans="2:12" ht="31" x14ac:dyDescent="0.35">
      <c r="B89" s="2" t="s">
        <v>87</v>
      </c>
      <c r="C89" s="9" t="s">
        <v>91</v>
      </c>
      <c r="D89" s="9" t="s">
        <v>24</v>
      </c>
      <c r="E89" s="9">
        <v>0</v>
      </c>
      <c r="F89" s="6" t="str">
        <f t="shared" si="18"/>
        <v>2026-27</v>
      </c>
      <c r="G89" s="8">
        <v>0</v>
      </c>
      <c r="H89" s="8">
        <v>0</v>
      </c>
      <c r="I89" s="8">
        <v>0</v>
      </c>
      <c r="J89" s="19">
        <v>0</v>
      </c>
      <c r="K89" s="19">
        <v>0</v>
      </c>
      <c r="L89" s="19">
        <f t="shared" si="19"/>
        <v>0</v>
      </c>
    </row>
    <row r="90" spans="2:12" x14ac:dyDescent="0.35">
      <c r="B90" s="2" t="s">
        <v>88</v>
      </c>
      <c r="C90" s="9" t="s">
        <v>91</v>
      </c>
      <c r="D90" s="9" t="s">
        <v>24</v>
      </c>
      <c r="E90" s="9">
        <v>0</v>
      </c>
      <c r="F90" s="6" t="str">
        <f t="shared" si="18"/>
        <v>2026-27</v>
      </c>
      <c r="G90" s="8">
        <v>0</v>
      </c>
      <c r="H90" s="8">
        <v>0</v>
      </c>
      <c r="I90" s="8">
        <v>0</v>
      </c>
      <c r="J90" s="19">
        <v>0</v>
      </c>
      <c r="K90" s="19"/>
      <c r="L90" s="19">
        <f t="shared" si="19"/>
        <v>0</v>
      </c>
    </row>
    <row r="91" spans="2:12" x14ac:dyDescent="0.35">
      <c r="B91" s="22"/>
      <c r="C91" s="21"/>
      <c r="D91" s="21"/>
      <c r="E91" s="23">
        <f>SUM(E87:E90)</f>
        <v>0</v>
      </c>
      <c r="F91" s="21"/>
      <c r="G91" s="23"/>
      <c r="H91" s="23"/>
      <c r="I91" s="23"/>
      <c r="J91" s="25">
        <v>0</v>
      </c>
      <c r="K91" s="25"/>
      <c r="L91" s="25">
        <f>SUM(L87:L90)</f>
        <v>0</v>
      </c>
    </row>
    <row r="94" spans="2:12" x14ac:dyDescent="0.35">
      <c r="G94" s="11" t="s">
        <v>92</v>
      </c>
      <c r="H94" s="11" t="s">
        <v>93</v>
      </c>
      <c r="I94" s="11" t="s">
        <v>94</v>
      </c>
    </row>
    <row r="95" spans="2:12" x14ac:dyDescent="0.35">
      <c r="F95" s="4" t="s">
        <v>72</v>
      </c>
      <c r="G95" s="11">
        <f>SUMIF($F4:$F90,$F95,G4:G91)</f>
        <v>40.19</v>
      </c>
      <c r="H95" s="11">
        <f>SUMIF($F4:$F90,$F95,H4:H91)</f>
        <v>4.45</v>
      </c>
      <c r="I95" s="11">
        <f>SUMIF($F4:$F90,$F95,I4:I91)</f>
        <v>1.5</v>
      </c>
      <c r="J95" s="34">
        <f>SUM(G95:I95)</f>
        <v>46.14</v>
      </c>
    </row>
    <row r="96" spans="2:12" x14ac:dyDescent="0.35">
      <c r="F96" s="4" t="s">
        <v>24</v>
      </c>
      <c r="G96" s="18">
        <f t="shared" ref="G96:I96" si="20">SUMIF($F4:$F91,$F96,J4:J91)</f>
        <v>190.83261166922424</v>
      </c>
      <c r="H96" s="18">
        <f t="shared" si="20"/>
        <v>47.511220238613589</v>
      </c>
      <c r="I96" s="18">
        <f t="shared" si="20"/>
        <v>275.40616809216215</v>
      </c>
      <c r="J96" s="34">
        <f>SUM(G96:I96)</f>
        <v>513.75</v>
      </c>
    </row>
    <row r="100" spans="2:2" x14ac:dyDescent="0.35">
      <c r="B100" s="4"/>
    </row>
    <row r="101" spans="2:2" x14ac:dyDescent="0.35">
      <c r="B101" s="4"/>
    </row>
    <row r="102" spans="2:2" x14ac:dyDescent="0.35">
      <c r="B102" s="4"/>
    </row>
    <row r="103" spans="2:2" x14ac:dyDescent="0.35">
      <c r="B103" s="4"/>
    </row>
    <row r="104" spans="2:2" x14ac:dyDescent="0.35">
      <c r="B104" s="4"/>
    </row>
    <row r="105" spans="2:2" x14ac:dyDescent="0.35">
      <c r="B105" s="4"/>
    </row>
    <row r="106" spans="2:2" x14ac:dyDescent="0.35">
      <c r="B106" s="4"/>
    </row>
    <row r="107" spans="2:2" x14ac:dyDescent="0.35">
      <c r="B107" s="4"/>
    </row>
    <row r="108" spans="2:2" x14ac:dyDescent="0.35">
      <c r="B108" s="4"/>
    </row>
    <row r="109" spans="2:2" x14ac:dyDescent="0.35">
      <c r="B109" s="4"/>
    </row>
    <row r="110" spans="2:2" x14ac:dyDescent="0.35">
      <c r="B110" s="4"/>
    </row>
    <row r="111" spans="2:2" x14ac:dyDescent="0.35">
      <c r="B111" s="4"/>
    </row>
  </sheetData>
  <mergeCells count="2">
    <mergeCell ref="G2:I2"/>
    <mergeCell ref="J2:L2"/>
  </mergeCells>
  <printOptions horizontalCentered="1" verticalCentered="1"/>
  <pageMargins left="0.31496062992125984" right="0.11811023622047245" top="0.15748031496062992" bottom="0.19685039370078741" header="0.19685039370078741" footer="0.31496062992125984"/>
  <pageSetup paperSize="9" scale="63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333E93C2172E34383842067FE3A7EF6" ma:contentTypeVersion="12" ma:contentTypeDescription="Create a new document." ma:contentTypeScope="" ma:versionID="8cc70230c6a4238b8730f811c2724d72">
  <xsd:schema xmlns:xsd="http://www.w3.org/2001/XMLSchema" xmlns:xs="http://www.w3.org/2001/XMLSchema" xmlns:p="http://schemas.microsoft.com/office/2006/metadata/properties" xmlns:ns2="0508b0c6-d943-4577-ae4c-84b656c09f0c" xmlns:ns3="071f62f0-0511-4d17-a076-878e40549982" targetNamespace="http://schemas.microsoft.com/office/2006/metadata/properties" ma:root="true" ma:fieldsID="5c1299dd4c534b7571e9b97240340d14" ns2:_="" ns3:_="">
    <xsd:import namespace="0508b0c6-d943-4577-ae4c-84b656c09f0c"/>
    <xsd:import namespace="071f62f0-0511-4d17-a076-878e4054998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508b0c6-d943-4577-ae4c-84b656c09f0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798d900d-0589-4081-96eb-513de833a50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71f62f0-0511-4d17-a076-878e40549982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ed7b3f8c-3d23-46c5-a751-6bb814e545fc}" ma:internalName="TaxCatchAll" ma:showField="CatchAllData" ma:web="071f62f0-0511-4d17-a076-878e4054998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071f62f0-0511-4d17-a076-878e40549982" xsi:nil="true"/>
    <lcf76f155ced4ddcb4097134ff3c332f xmlns="0508b0c6-d943-4577-ae4c-84b656c09f0c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39C8DC49-B4DD-4160-B623-BE6B7278731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508b0c6-d943-4577-ae4c-84b656c09f0c"/>
    <ds:schemaRef ds:uri="071f62f0-0511-4d17-a076-878e4054998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C4E92F4D-870C-4AAC-A8C3-C2A29E109D69}">
  <ds:schemaRefs>
    <ds:schemaRef ds:uri="071f62f0-0511-4d17-a076-878e40549982"/>
    <ds:schemaRef ds:uri="http://purl.org/dc/elements/1.1/"/>
    <ds:schemaRef ds:uri="http://www.w3.org/XML/1998/namespace"/>
    <ds:schemaRef ds:uri="http://purl.org/dc/dcmitype/"/>
    <ds:schemaRef ds:uri="http://schemas.microsoft.com/office/2006/documentManagement/types"/>
    <ds:schemaRef ds:uri="http://schemas.microsoft.com/office/infopath/2007/PartnerControls"/>
    <ds:schemaRef ds:uri="http://purl.org/dc/terms/"/>
    <ds:schemaRef ds:uri="http://schemas.openxmlformats.org/package/2006/metadata/core-properties"/>
    <ds:schemaRef ds:uri="0508b0c6-d943-4577-ae4c-84b656c09f0c"/>
    <ds:schemaRef ds:uri="http://schemas.microsoft.com/office/2006/metadata/properties"/>
  </ds:schemaRefs>
</ds:datastoreItem>
</file>

<file path=customXml/itemProps3.xml><?xml version="1.0" encoding="utf-8"?>
<ds:datastoreItem xmlns:ds="http://schemas.openxmlformats.org/officeDocument/2006/customXml" ds:itemID="{FB8AA469-00AF-40C3-A123-3BDE79D9C59E}">
  <ds:schemaRefs>
    <ds:schemaRef ds:uri="http://schemas.microsoft.com/sharepoint/v3/contenttype/forms"/>
  </ds:schemaRefs>
</ds:datastoreItem>
</file>

<file path=docMetadata/LabelInfo.xml><?xml version="1.0" encoding="utf-8"?>
<clbl:labelList xmlns:clbl="http://schemas.microsoft.com/office/2020/mipLabelMetadata">
  <clbl:label id="{ea60d57e-af5b-4752-ac57-3e4f28ca11dc}" enabled="1" method="Standard" siteId="{36da45f1-dd2c-4d1f-af13-5abe46b99921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AdditionalCapitalization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Saha, Nirjhar</dc:creator>
  <cp:lastModifiedBy>Mercadosemi</cp:lastModifiedBy>
  <cp:lastPrinted>2025-10-03T06:32:27Z</cp:lastPrinted>
  <dcterms:created xsi:type="dcterms:W3CDTF">2024-12-17T09:25:51Z</dcterms:created>
  <dcterms:modified xsi:type="dcterms:W3CDTF">2026-02-26T12:16:08Z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Enabled">
    <vt:lpwstr>true</vt:lpwstr>
  </property>
  <property fmtid="{D5CDD505-2E9C-101B-9397-08002B2CF9AE}" pid="3" name="MSIP_Label_ea60d57e-af5b-4752-ac57-3e4f28ca11dc_SetDate">
    <vt:lpwstr>2024-12-17T09:25:53Z</vt:lpwstr>
  </property>
  <property fmtid="{D5CDD505-2E9C-101B-9397-08002B2CF9AE}" pid="4" name="MSIP_Label_ea60d57e-af5b-4752-ac57-3e4f28ca11dc_Method">
    <vt:lpwstr>Standard</vt:lpwstr>
  </property>
  <property fmtid="{D5CDD505-2E9C-101B-9397-08002B2CF9AE}" pid="5" name="MSIP_Label_ea60d57e-af5b-4752-ac57-3e4f28ca11dc_Name">
    <vt:lpwstr>ea60d57e-af5b-4752-ac57-3e4f28ca11dc</vt:lpwstr>
  </property>
  <property fmtid="{D5CDD505-2E9C-101B-9397-08002B2CF9AE}" pid="6" name="MSIP_Label_ea60d57e-af5b-4752-ac57-3e4f28ca11dc_SiteId">
    <vt:lpwstr>36da45f1-dd2c-4d1f-af13-5abe46b99921</vt:lpwstr>
  </property>
  <property fmtid="{D5CDD505-2E9C-101B-9397-08002B2CF9AE}" pid="7" name="MSIP_Label_ea60d57e-af5b-4752-ac57-3e4f28ca11dc_ActionId">
    <vt:lpwstr>7b9f9c4d-288d-4d65-b003-0903f0553084</vt:lpwstr>
  </property>
  <property fmtid="{D5CDD505-2E9C-101B-9397-08002B2CF9AE}" pid="8" name="MSIP_Label_ea60d57e-af5b-4752-ac57-3e4f28ca11dc_ContentBits">
    <vt:lpwstr>0</vt:lpwstr>
  </property>
  <property fmtid="{D5CDD505-2E9C-101B-9397-08002B2CF9AE}" pid="9" name="ContentTypeId">
    <vt:lpwstr>0x0101007333E93C2172E34383842067FE3A7EF6</vt:lpwstr>
  </property>
  <property fmtid="{D5CDD505-2E9C-101B-9397-08002B2CF9AE}" pid="10" name="MediaServiceImageTags">
    <vt:lpwstr/>
  </property>
</Properties>
</file>